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Example costing" state="visible" r:id="rId5"/>
    <sheet sheetId="3" name="Example quotation" state="visible" r:id="rId6"/>
    <sheet sheetId="4" name="Costing" state="visible" r:id="rId7"/>
    <sheet sheetId="5" name="Quotation" state="visible" r:id="rId8"/>
  </sheets>
  <definedNames>
    <definedName name="_xlnm.Print_Area" localSheetId="1">'Example costing'!$A1:$Q48</definedName>
    <definedName name="_xlnm.Print_Area" localSheetId="2">'Example quotation'!$A1:$F55</definedName>
    <definedName name="_xlnm.Print_Area" localSheetId="3">'Costing'!$A1:$Q48</definedName>
    <definedName name="_xlnm.Print_Area" localSheetId="4">'Quotation'!$A1:$F55</definedName>
  </definedNames>
  <calcPr calcId="171027" fullCalcOnLoad="1"/>
</workbook>
</file>

<file path=xl/sharedStrings.xml><?xml version="1.0" encoding="utf-8"?>
<sst xmlns="http://schemas.openxmlformats.org/spreadsheetml/2006/main" count="312" uniqueCount="112">
  <si>
    <t>Tranvoro freight quotation template</t>
  </si>
  <si>
    <t>Free to use and adapt. Published at tranvoro.com/templates/freight-quotation-template.</t>
  </si>
  <si>
    <t/>
  </si>
  <si>
    <t>What is in this workbook</t>
  </si>
  <si>
    <t>• Example costing / Example quotation — a filled, fictional ocean import quote showing every feature.</t>
  </si>
  <si>
    <t>• Costing / Quotation — the same layout, empty, for your own quotes.</t>
  </si>
  <si>
    <t>How to use it</t>
  </si>
  <si>
    <t>1. On the Costing sheet, fill in the quote details, the cargo and one row per charge.</t>
  </si>
  <si>
    <t>2. For each charge enter quantity, the line currency, the buy rate and the sell rate. Totals, margin and quote-currency amounts calculate automatically.</t>
  </si>
  <si>
    <t>3. If a line is in a different currency from the quote, enter the FX rate (quote currency per 1 unit of line currency). The Check column says 'FX rate needed' until you do.</t>
  </si>
  <si>
    <t>4. Set 'Show on quote?' to N for costs you absorb (they reduce your margin but never appear to the customer). Set 'Optional?' to Y for charges the customer may decline.</t>
  </si>
  <si>
    <t>5. Review the Check column and the warning under the totals, then open the Quotation sheet, add your company details and terms, and check the result.</t>
  </si>
  <si>
    <t>Before you send — protect your costs</t>
  </si>
  <si>
    <t>• Send the Quotation sheet as a PDF (File → Export / Save as PDF, selected sheet only). Never send this workbook: the Costing sheet contains your buy rates and margin.</t>
  </si>
  <si>
    <t>• If you must send a spreadsheet, copy the Quotation sheet into a NEW workbook and paste as values only, so no formula points back to your costs.</t>
  </si>
  <si>
    <t>Calculations</t>
  </si>
  <si>
    <t>• Line totals are quantity × rate, rounded to 2 decimals; quote-currency amounts are line totals × FX, rounded to 2 decimals.</t>
  </si>
  <si>
    <t>• Margin = sell − buy in the quote currency; margin % = margin ÷ sell (blank when sell is zero).</t>
  </si>
  <si>
    <t>• Firm totals exclude optional charges. The customer's total includes only visible, firm lines.</t>
  </si>
  <si>
    <t>• Air chargeable weight uses 1 CBM = 167 kg (the common 1:6000 cm³ ratio); sea LCL revenue tons use 1 tonne or 1 CBM, whichever is greater. Check your carrier's own rules.</t>
  </si>
  <si>
    <t>• Rates, FX rates and terms in the example are illustrative only.</t>
  </si>
  <si>
    <t>When a spreadsheet stops being enough</t>
  </si>
  <si>
    <t>Tranvoro keeps buy and sell rates on every quote line, shows the margin before you send, lets the customer accept online and turns the accepted quote into a shipment and invoice. 30-day free trial: tranvoro.com</t>
  </si>
  <si>
    <t>INTERNAL COSTING — CONTAINS YOUR COSTS AND MARGIN. DO NOT SEND THIS SHEET OR THIS WORKBOOK TO A CUSTOMER.</t>
  </si>
  <si>
    <t>Quote number</t>
  </si>
  <si>
    <t>QE-0001</t>
  </si>
  <si>
    <t>Cargo</t>
  </si>
  <si>
    <t>Quote date</t>
  </si>
  <si>
    <t>Pieces</t>
  </si>
  <si>
    <t>Valid until</t>
  </si>
  <si>
    <t>Gross weight (kg)</t>
  </si>
  <si>
    <t>Customer</t>
  </si>
  <si>
    <t>Example Imports Ltd (fictional)</t>
  </si>
  <si>
    <t>Volume (CBM)</t>
  </si>
  <si>
    <t>Customer contact</t>
  </si>
  <si>
    <t>Purchasing desk</t>
  </si>
  <si>
    <t>Air chargeable weight (kg, 1 CBM = 167 kg)</t>
  </si>
  <si>
    <t>Quote currency (e.g. USD, EUR)</t>
  </si>
  <si>
    <t>EUR</t>
  </si>
  <si>
    <t>Sea LCL revenue tons (W/M: 1 t or 1 CBM)</t>
  </si>
  <si>
    <t>Mode (Air / Ocean / Road)</t>
  </si>
  <si>
    <t>Ocean</t>
  </si>
  <si>
    <t>Service / equipment</t>
  </si>
  <si>
    <t>FCL — 1 × 40' high cube</t>
  </si>
  <si>
    <t>FX column: how many units of the QUOTE currency one unit of the LINE currency buys. Leave blank when the line is already in the quote currency.</t>
  </si>
  <si>
    <t>Incoterm and place</t>
  </si>
  <si>
    <t>FOB Ningbo</t>
  </si>
  <si>
    <t>Origin</t>
  </si>
  <si>
    <t>Ningbo, China (port)</t>
  </si>
  <si>
    <t>Destination</t>
  </si>
  <si>
    <t>Tilburg, Netherlands (customer warehouse)</t>
  </si>
  <si>
    <t>Commodity</t>
  </si>
  <si>
    <t>Flat-packed furniture</t>
  </si>
  <si>
    <t>Section</t>
  </si>
  <si>
    <t>Charge</t>
  </si>
  <si>
    <t>Basis / unit</t>
  </si>
  <si>
    <t>Qty</t>
  </si>
  <si>
    <t>Line currency</t>
  </si>
  <si>
    <t>FX to quote ccy</t>
  </si>
  <si>
    <t>Buy rate</t>
  </si>
  <si>
    <t>Buy total (line ccy)</t>
  </si>
  <si>
    <t>Sell rate</t>
  </si>
  <si>
    <t>Sell total (line ccy)</t>
  </si>
  <si>
    <t>Buy (quote ccy)</t>
  </si>
  <si>
    <t>Sell (quote ccy)</t>
  </si>
  <si>
    <t>Margin</t>
  </si>
  <si>
    <t>Margin %</t>
  </si>
  <si>
    <t>Show on quote? (Y/N)</t>
  </si>
  <si>
    <t>Optional? (Y/N)</t>
  </si>
  <si>
    <t>Check</t>
  </si>
  <si>
    <t>Freight</t>
  </si>
  <si>
    <t>Ocean freight Ningbo–Rotterdam</t>
  </si>
  <si>
    <t>Per container</t>
  </si>
  <si>
    <t>USD</t>
  </si>
  <si>
    <t>Y</t>
  </si>
  <si>
    <t>N</t>
  </si>
  <si>
    <t>Low-sulphur / bunker surcharge</t>
  </si>
  <si>
    <t>Terminal handling (THC)</t>
  </si>
  <si>
    <t>Import customs clearance</t>
  </si>
  <si>
    <t>Per shipment</t>
  </si>
  <si>
    <t>Delivery Rotterdam–Tilburg (truck)</t>
  </si>
  <si>
    <t>Documentation fee</t>
  </si>
  <si>
    <t>Other</t>
  </si>
  <si>
    <t>Cargo insurance (cargo value EUR 48,000)</t>
  </si>
  <si>
    <t>% of value</t>
  </si>
  <si>
    <t>Origin agent handling (absorbed, not quoted)</t>
  </si>
  <si>
    <t>Firm totals (excluding optional charges)</t>
  </si>
  <si>
    <t>Optional charges (only if the customer accepts them)</t>
  </si>
  <si>
    <t>Firm total the customer will see (visible lines only)</t>
  </si>
  <si>
    <t>Warning</t>
  </si>
  <si>
    <t>QUOTATION</t>
  </si>
  <si>
    <t>Your company name</t>
  </si>
  <si>
    <t>Address · email · phone</t>
  </si>
  <si>
    <t>Date</t>
  </si>
  <si>
    <t>Attention</t>
  </si>
  <si>
    <t>Currency</t>
  </si>
  <si>
    <t>Mode / service</t>
  </si>
  <si>
    <t>Incoterm</t>
  </si>
  <si>
    <t>From</t>
  </si>
  <si>
    <t>To</t>
  </si>
  <si>
    <t>Rate</t>
  </si>
  <si>
    <t>Amount</t>
  </si>
  <si>
    <t>Optional charges, if accepted</t>
  </si>
  <si>
    <t>Assumptions and terms</t>
  </si>
  <si>
    <t>• Rates are valid until the date shown and subject to space and equipment availability.</t>
  </si>
  <si>
    <t>• Rates exclude duties, import VAT and any inspection, storage or demurrage charges.</t>
  </si>
  <si>
    <t>• Ocean freight is quoted in USD and converted to EUR at 0.92; the final invoice uses the rate on the invoice date.</t>
  </si>
  <si>
    <t>• Cargo insurance is optional and only applies if accepted in writing.</t>
  </si>
  <si>
    <t>• Subject to our standard trading conditions.</t>
  </si>
  <si>
    <t>This quotation is valid until the date shown above. Amounts are in the quote currency; rates are shown in the currency they were agreed in.</t>
  </si>
  <si>
    <t>• Rates are valid until the date shown.</t>
  </si>
  <si>
    <t>• Rates exclude duties, taxes and any storage or demurrage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</si>
</sst>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 mmm yyyy"/>
    <numFmt numFmtId="165" formatCode="#,##0.0"/>
    <numFmt numFmtId="166" formatCode="0.0000"/>
    <numFmt numFmtId="167" formatCode="#,##0.00##"/>
    <numFmt numFmtId="168" formatCode="0.0%"/>
  </numFmts>
  <fonts count="16" x14ac:knownFonts="1">
    <font>
      <color theme="1"/>
      <family val="2"/>
      <scheme val="minor"/>
      <sz val="11"/>
      <name val="Calibri"/>
    </font>
    <font>
      <b/>
      <color rgb="FF0B1628"/>
      <sz val="16"/>
    </font>
    <font>
      <b/>
      <color rgb="FF206AC5"/>
      <sz val="12"/>
    </font>
    <font>
      <b/>
      <color rgb="FF9A3412"/>
    </font>
    <font>
      <b/>
      <color rgb="FFFFFFFF"/>
    </font>
    <font>
      <color rgb="FF5B6678"/>
    </font>
    <font>
      <b/>
      <color rgb="FF206AC5"/>
    </font>
    <font>
      <i/>
      <color rgb="FF5B6678"/>
      <sz val="9"/>
    </font>
    <font>
      <b/>
      <color rgb="FFFFFFFF"/>
      <sz val="9"/>
    </font>
    <font>
      <b/>
      <color rgb="FFC43A3A"/>
    </font>
    <font>
      <b/>
    </font>
    <font>
      <b/>
      <color rgb="FF0B1628"/>
      <sz val="18"/>
    </font>
    <font>
      <b/>
      <sz val="12"/>
    </font>
    <font>
      <b/>
      <color rgb="FFFFFFFF"/>
      <sz val="10"/>
    </font>
    <font/>
    <font>
      <sz val="11"/>
    </font>
  </fonts>
  <fills count="7">
    <fill>
      <patternFill patternType="none"/>
    </fill>
    <fill>
      <patternFill patternType="gray125"/>
    </fill>
    <fill>
      <patternFill patternType="solid">
        <fgColor rgb="FFFDF2E9"/>
      </patternFill>
    </fill>
    <fill>
      <patternFill patternType="solid">
        <fgColor rgb="FFC43A3A"/>
      </patternFill>
    </fill>
    <fill>
      <patternFill patternType="solid">
        <fgColor rgb="FFFFFBEB"/>
      </patternFill>
    </fill>
    <fill>
      <patternFill patternType="solid">
        <fgColor rgb="FF0B1628"/>
      </patternFill>
    </fill>
    <fill>
      <patternFill patternType="solid">
        <fgColor rgb="FFEAF2FC"/>
      </patternFill>
    </fill>
  </fills>
  <borders count="3">
    <border>
      <left/>
      <right/>
      <top/>
      <bottom/>
      <diagonal/>
    </border>
    <border>
      <left style="thin">
        <color rgb="FFE3E8EF"/>
      </left>
      <right style="thin">
        <color rgb="FFE3E8EF"/>
      </right>
      <top style="thin">
        <color rgb="FFE3E8EF"/>
      </top>
      <bottom style="thin">
        <color rgb="FFE3E8EF"/>
      </bottom>
      <diagonal/>
    </border>
    <border>
      <left/>
      <right/>
      <top/>
      <bottom style="thin">
        <color rgb="FFE3E8E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3" borderId="0" xfId="0" applyFont="1" applyFill="1"/>
    <xf numFmtId="0" fontId="5" fillId="0" borderId="0" xfId="0" applyFont="1"/>
    <xf numFmtId="0" fontId="0" fillId="4" borderId="1" xfId="0" applyFill="1" applyBorder="1"/>
    <xf numFmtId="0" fontId="6" fillId="0" borderId="0" xfId="0" applyFont="1"/>
    <xf numFmtId="164" fontId="0" fillId="4" borderId="1" xfId="0" applyNumberFormat="1" applyFill="1" applyBorder="1"/>
    <xf numFmtId="3" fontId="0" fillId="4" borderId="1" xfId="0" applyNumberFormat="1" applyFill="1" applyBorder="1"/>
    <xf numFmtId="2" fontId="0" fillId="4" borderId="1" xfId="0" applyNumberFormat="1" applyFill="1" applyBorder="1"/>
    <xf numFmtId="165" fontId="0" fillId="0" borderId="0" xfId="0" applyNumberFormat="1"/>
    <xf numFmtId="2" fontId="0" fillId="0" borderId="0" xfId="0" applyNumberFormat="1"/>
    <xf numFmtId="0" fontId="7" fillId="0" borderId="0" xfId="0" applyFont="1" applyAlignment="1">
      <alignment vertical="top" wrapText="1"/>
    </xf>
    <xf numFmtId="0" fontId="8" fillId="5" borderId="0" xfId="0" applyFont="1" applyFill="1" applyAlignment="1">
      <alignment vertical="center" wrapText="1"/>
    </xf>
    <xf numFmtId="166" fontId="0" fillId="4" borderId="1" xfId="0" applyNumberFormat="1" applyFill="1" applyBorder="1"/>
    <xf numFmtId="167" fontId="0" fillId="4" borderId="1" xfId="0" applyNumberFormat="1" applyFill="1" applyBorder="1"/>
    <xf numFmtId="167" fontId="0" fillId="0" borderId="1" xfId="0" applyNumberFormat="1" applyBorder="1"/>
    <xf numFmtId="168" fontId="0" fillId="0" borderId="1" xfId="0" applyNumberFormat="1" applyBorder="1"/>
    <xf numFmtId="0" fontId="9" fillId="0" borderId="1" xfId="0" applyFont="1" applyBorder="1"/>
    <xf numFmtId="0" fontId="10" fillId="0" borderId="0" xfId="0" applyFont="1"/>
    <xf numFmtId="0" fontId="10" fillId="6" borderId="0" xfId="0" applyFont="1" applyFill="1"/>
    <xf numFmtId="4" fontId="10" fillId="0" borderId="0" xfId="0" applyNumberFormat="1" applyFont="1"/>
    <xf numFmtId="168" fontId="10" fillId="0" borderId="0" xfId="0" applyNumberFormat="1" applyFont="1"/>
    <xf numFmtId="0" fontId="9" fillId="0" borderId="0" xfId="0" applyFont="1"/>
    <xf numFmtId="0" fontId="11" fillId="0" borderId="0" xfId="0" applyFont="1"/>
    <xf numFmtId="0" fontId="12" fillId="4" borderId="0" xfId="0" applyFont="1" applyFill="1"/>
    <xf numFmtId="0" fontId="5" fillId="4" borderId="0" xfId="0" applyFont="1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13" fillId="5" borderId="0" xfId="0" applyFont="1" applyFill="1"/>
    <xf numFmtId="0" fontId="0" fillId="0" borderId="2" xfId="0" applyBorder="1"/>
    <xf numFmtId="167" fontId="0" fillId="0" borderId="2" xfId="0" applyNumberFormat="1" applyBorder="1"/>
    <xf numFmtId="4" fontId="0" fillId="0" borderId="2" xfId="0" applyNumberFormat="1" applyBorder="1"/>
    <xf numFmtId="0" fontId="10" fillId="0" borderId="0" xfId="0" applyFont="1" applyAlignment="1">
      <alignment horizontal="right"/>
    </xf>
    <xf numFmtId="4" fontId="12" fillId="0" borderId="0" xfId="0" applyNumberFormat="1" applyFont="1"/>
    <xf numFmtId="0" fontId="14" fillId="0" borderId="0" xfId="0" applyFont="1" applyAlignment="1">
      <alignment horizontal="right"/>
    </xf>
    <xf numFmtId="4" fontId="1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1628"/>
    <pageSetUpPr fitToPage="1"/>
  </sheetPr>
  <dimension ref="A1:A27"/>
  <sheetViews>
    <sheetView workbookViewId="0" showGridLines="0"/>
  </sheetViews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2</v>
      </c>
    </row>
    <row r="8" spans="1:1" x14ac:dyDescent="0.25">
      <c r="A8" s="3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2</v>
      </c>
    </row>
    <row r="15" spans="1:1" x14ac:dyDescent="0.25">
      <c r="A15" s="3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2" t="s">
        <v>2</v>
      </c>
    </row>
    <row r="19" spans="1:1" x14ac:dyDescent="0.25">
      <c r="A19" s="3" t="s">
        <v>15</v>
      </c>
    </row>
    <row r="20" spans="1:1" x14ac:dyDescent="0.25">
      <c r="A20" s="2" t="s">
        <v>16</v>
      </c>
    </row>
    <row r="21" spans="1:1" x14ac:dyDescent="0.25">
      <c r="A21" s="2" t="s">
        <v>17</v>
      </c>
    </row>
    <row r="22" spans="1:1" x14ac:dyDescent="0.25">
      <c r="A22" s="2" t="s">
        <v>18</v>
      </c>
    </row>
    <row r="23" spans="1:1" x14ac:dyDescent="0.25">
      <c r="A23" s="2" t="s">
        <v>19</v>
      </c>
    </row>
    <row r="24" spans="1:1" x14ac:dyDescent="0.25">
      <c r="A24" s="2" t="s">
        <v>20</v>
      </c>
    </row>
    <row r="25" spans="1:1" x14ac:dyDescent="0.25">
      <c r="A25" s="2" t="s">
        <v>2</v>
      </c>
    </row>
    <row r="26" spans="1:1" x14ac:dyDescent="0.25">
      <c r="A26" s="3" t="s">
        <v>21</v>
      </c>
    </row>
    <row r="27" spans="1:1" x14ac:dyDescent="0.25">
      <c r="A27" s="2" t="s">
        <v>22</v>
      </c>
    </row>
  </sheetData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3A3A"/>
    <pageSetUpPr fitToPage="1"/>
  </sheetPr>
  <dimension ref="A1:Q48"/>
  <sheetViews>
    <sheetView workbookViewId="0">
      <pane ySplit="23" topLeftCell="A2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0" customWidth="1"/>
    <col min="3" max="3" width="16" customWidth="1"/>
    <col min="4" max="5" width="10" customWidth="1"/>
    <col min="6" max="6" width="11" customWidth="1"/>
    <col min="7" max="7" width="12" customWidth="1"/>
    <col min="8" max="8" width="14" customWidth="1"/>
    <col min="9" max="9" width="12" customWidth="1"/>
    <col min="10" max="12" width="14" customWidth="1"/>
    <col min="13" max="13" width="12" customWidth="1"/>
    <col min="14" max="14" width="10" customWidth="1"/>
    <col min="15" max="15" width="12" customWidth="1"/>
    <col min="16" max="16" width="11" customWidth="1"/>
    <col min="17" max="17" width="18" customWidth="1"/>
  </cols>
  <sheetData>
    <row r="1" ht="22" customHeight="1" spans="1:17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3" spans="1:4" x14ac:dyDescent="0.25">
      <c r="A3" s="6" t="s">
        <v>24</v>
      </c>
      <c r="B3" s="7" t="s">
        <v>25</v>
      </c>
      <c r="D3" s="8" t="s">
        <v>26</v>
      </c>
    </row>
    <row r="4" spans="1:5" x14ac:dyDescent="0.25">
      <c r="A4" s="6" t="s">
        <v>27</v>
      </c>
      <c r="B4" s="9">
        <v>46302</v>
      </c>
      <c r="D4" s="6" t="s">
        <v>28</v>
      </c>
      <c r="E4" s="7">
        <v>620</v>
      </c>
    </row>
    <row r="5" spans="1:5" x14ac:dyDescent="0.25">
      <c r="A5" s="6" t="s">
        <v>29</v>
      </c>
      <c r="B5" s="9">
        <v>46316</v>
      </c>
      <c r="D5" s="6" t="s">
        <v>30</v>
      </c>
      <c r="E5" s="10">
        <v>11800</v>
      </c>
    </row>
    <row r="6" spans="1:5" x14ac:dyDescent="0.25">
      <c r="A6" s="6" t="s">
        <v>31</v>
      </c>
      <c r="B6" s="7" t="s">
        <v>32</v>
      </c>
      <c r="D6" s="6" t="s">
        <v>33</v>
      </c>
      <c r="E6" s="11">
        <v>64.5</v>
      </c>
    </row>
    <row r="7" spans="1:5" x14ac:dyDescent="0.25">
      <c r="A7" s="6" t="s">
        <v>34</v>
      </c>
      <c r="B7" s="7" t="s">
        <v>35</v>
      </c>
      <c r="D7" s="6" t="s">
        <v>36</v>
      </c>
      <c r="E7" s="12">
        <f>IF(OR(E5="",E6=""),"",MAX(E5,ROUND(E6*167,1)))</f>
        <v>11800</v>
      </c>
    </row>
    <row r="8" spans="1:5" x14ac:dyDescent="0.25">
      <c r="A8" s="6" t="s">
        <v>37</v>
      </c>
      <c r="B8" s="7" t="s">
        <v>38</v>
      </c>
      <c r="D8" s="6" t="s">
        <v>39</v>
      </c>
      <c r="E8" s="13">
        <f>IF(OR(E5="",E6=""),"",MAX(E5/1000,E6))</f>
        <v>64.5</v>
      </c>
    </row>
    <row r="9" spans="1:2" x14ac:dyDescent="0.25">
      <c r="A9" s="6" t="s">
        <v>40</v>
      </c>
      <c r="B9" s="7" t="s">
        <v>41</v>
      </c>
    </row>
    <row r="10" spans="1:17" x14ac:dyDescent="0.25">
      <c r="A10" s="6" t="s">
        <v>42</v>
      </c>
      <c r="B10" s="7" t="s">
        <v>43</v>
      </c>
      <c r="D10" s="14" t="s">
        <v>44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x14ac:dyDescent="0.25">
      <c r="A11" s="6" t="s">
        <v>45</v>
      </c>
      <c r="B11" s="7" t="s">
        <v>46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" x14ac:dyDescent="0.25">
      <c r="A12" s="6" t="s">
        <v>47</v>
      </c>
      <c r="B12" s="7" t="s">
        <v>48</v>
      </c>
    </row>
    <row r="13" spans="1:2" x14ac:dyDescent="0.25">
      <c r="A13" s="6" t="s">
        <v>49</v>
      </c>
      <c r="B13" s="7" t="s">
        <v>50</v>
      </c>
    </row>
    <row r="14" spans="1:2" x14ac:dyDescent="0.25">
      <c r="A14" s="6" t="s">
        <v>51</v>
      </c>
      <c r="B14" s="7" t="s">
        <v>52</v>
      </c>
    </row>
    <row r="23" ht="32" customHeight="1" spans="1:17" x14ac:dyDescent="0.25">
      <c r="A23" s="15" t="s">
        <v>53</v>
      </c>
      <c r="B23" s="15" t="s">
        <v>54</v>
      </c>
      <c r="C23" s="15" t="s">
        <v>55</v>
      </c>
      <c r="D23" s="15" t="s">
        <v>56</v>
      </c>
      <c r="E23" s="15" t="s">
        <v>57</v>
      </c>
      <c r="F23" s="15" t="s">
        <v>58</v>
      </c>
      <c r="G23" s="15" t="s">
        <v>59</v>
      </c>
      <c r="H23" s="15" t="s">
        <v>60</v>
      </c>
      <c r="I23" s="15" t="s">
        <v>61</v>
      </c>
      <c r="J23" s="15" t="s">
        <v>62</v>
      </c>
      <c r="K23" s="15" t="s">
        <v>63</v>
      </c>
      <c r="L23" s="15" t="s">
        <v>64</v>
      </c>
      <c r="M23" s="15" t="s">
        <v>65</v>
      </c>
      <c r="N23" s="15" t="s">
        <v>66</v>
      </c>
      <c r="O23" s="15" t="s">
        <v>67</v>
      </c>
      <c r="P23" s="15" t="s">
        <v>68</v>
      </c>
      <c r="Q23" s="15" t="s">
        <v>69</v>
      </c>
    </row>
    <row r="24" spans="1:17" x14ac:dyDescent="0.25">
      <c r="A24" s="7" t="s">
        <v>70</v>
      </c>
      <c r="B24" s="7" t="s">
        <v>71</v>
      </c>
      <c r="C24" s="7" t="s">
        <v>72</v>
      </c>
      <c r="D24" s="7">
        <v>1</v>
      </c>
      <c r="E24" s="7" t="s">
        <v>73</v>
      </c>
      <c r="F24" s="16">
        <v>0.92</v>
      </c>
      <c r="G24" s="17">
        <v>1450</v>
      </c>
      <c r="H24" s="18">
        <f>IF(OR(D24="",G24=""),"",ROUND(D24*G24,2))</f>
        <v>1450</v>
      </c>
      <c r="I24" s="17">
        <v>1750</v>
      </c>
      <c r="J24" s="18">
        <f>IF(OR(D24="",I24=""),"",ROUND(D24*I24,2))</f>
        <v>1750</v>
      </c>
      <c r="K24" s="18">
        <f>IF(OR(H24="",AND(NOT(OR(E24="",E24=$B$8)),F24="")),"",ROUND(H24*IF(OR(E24="",E24=$B$8),1,F24),2))</f>
        <v>1334</v>
      </c>
      <c r="L24" s="18">
        <f>IF(OR(J24="",AND(NOT(OR(E24="",E24=$B$8)),F24="")),"",ROUND(J24*IF(OR(E24="",E24=$B$8),1,F24),2))</f>
        <v>1610</v>
      </c>
      <c r="M24" s="18">
        <f>IF(B24="","",N(L24)-N(K24))</f>
        <v>276</v>
      </c>
      <c r="N24" s="19">
        <f>IF(N(L24)&gt;0,M24/L24,"")</f>
        <v>0.17142857143</v>
      </c>
      <c r="O24" s="7" t="s">
        <v>74</v>
      </c>
      <c r="P24" s="7" t="s">
        <v>75</v>
      </c>
      <c r="Q24" s="20" t="str">
        <f>IF(B24="","",IF(AND(NOT(OR(E24="",E24=$B$8)),F24=""),"FX rate needed",IF(AND(N(I24)&gt;0,G24=""),"Missing cost",IF(AND(O24="Y",I24=""),"No sell rate",""))))</f>
        <v/>
      </c>
    </row>
    <row r="25" spans="1:17" x14ac:dyDescent="0.25">
      <c r="A25" s="7" t="s">
        <v>70</v>
      </c>
      <c r="B25" s="7" t="s">
        <v>76</v>
      </c>
      <c r="C25" s="7" t="s">
        <v>72</v>
      </c>
      <c r="D25" s="7">
        <v>1</v>
      </c>
      <c r="E25" s="7" t="s">
        <v>73</v>
      </c>
      <c r="F25" s="16">
        <v>0.92</v>
      </c>
      <c r="G25" s="17">
        <v>180</v>
      </c>
      <c r="H25" s="18">
        <f>IF(OR(D25="",G25=""),"",ROUND(D25*G25,2))</f>
        <v>180</v>
      </c>
      <c r="I25" s="17">
        <v>220</v>
      </c>
      <c r="J25" s="18">
        <f>IF(OR(D25="",I25=""),"",ROUND(D25*I25,2))</f>
        <v>220</v>
      </c>
      <c r="K25" s="18">
        <f>IF(OR(H25="",AND(NOT(OR(E25="",E25=$B$8)),F25="")),"",ROUND(H25*IF(OR(E25="",E25=$B$8),1,F25),2))</f>
        <v>165.6</v>
      </c>
      <c r="L25" s="18">
        <f>IF(OR(J25="",AND(NOT(OR(E25="",E25=$B$8)),F25="")),"",ROUND(J25*IF(OR(E25="",E25=$B$8),1,F25),2))</f>
        <v>202.4</v>
      </c>
      <c r="M25" s="18">
        <f>IF(B25="","",N(L25)-N(K25))</f>
        <v>36.8</v>
      </c>
      <c r="N25" s="19">
        <f>IF(N(L25)&gt;0,M25/L25,"")</f>
        <v>0.18181818182</v>
      </c>
      <c r="O25" s="7" t="s">
        <v>74</v>
      </c>
      <c r="P25" s="7" t="s">
        <v>75</v>
      </c>
      <c r="Q25" s="20" t="str">
        <f>IF(B25="","",IF(AND(NOT(OR(E25="",E25=$B$8)),F25=""),"FX rate needed",IF(AND(N(I25)&gt;0,G25=""),"Missing cost",IF(AND(O25="Y",I25=""),"No sell rate",""))))</f>
        <v/>
      </c>
    </row>
    <row r="26" spans="1:17" x14ac:dyDescent="0.25">
      <c r="A26" s="7" t="s">
        <v>49</v>
      </c>
      <c r="B26" s="7" t="s">
        <v>77</v>
      </c>
      <c r="C26" s="7" t="s">
        <v>72</v>
      </c>
      <c r="D26" s="7">
        <v>1</v>
      </c>
      <c r="E26" s="7" t="s">
        <v>38</v>
      </c>
      <c r="F26" s="16" t="s">
        <v>2</v>
      </c>
      <c r="G26" s="17">
        <v>245</v>
      </c>
      <c r="H26" s="18">
        <f>IF(OR(D26="",G26=""),"",ROUND(D26*G26,2))</f>
        <v>245</v>
      </c>
      <c r="I26" s="17">
        <v>290</v>
      </c>
      <c r="J26" s="18">
        <f>IF(OR(D26="",I26=""),"",ROUND(D26*I26,2))</f>
        <v>290</v>
      </c>
      <c r="K26" s="18">
        <f>IF(OR(H26="",AND(NOT(OR(E26="",E26=$B$8)),F26="")),"",ROUND(H26*IF(OR(E26="",E26=$B$8),1,F26),2))</f>
        <v>245</v>
      </c>
      <c r="L26" s="18">
        <f>IF(OR(J26="",AND(NOT(OR(E26="",E26=$B$8)),F26="")),"",ROUND(J26*IF(OR(E26="",E26=$B$8),1,F26),2))</f>
        <v>290</v>
      </c>
      <c r="M26" s="18">
        <f>IF(B26="","",N(L26)-N(K26))</f>
        <v>45</v>
      </c>
      <c r="N26" s="19">
        <f>IF(N(L26)&gt;0,M26/L26,"")</f>
        <v>0.15517241379</v>
      </c>
      <c r="O26" s="7" t="s">
        <v>74</v>
      </c>
      <c r="P26" s="7" t="s">
        <v>75</v>
      </c>
      <c r="Q26" s="20" t="str">
        <f>IF(B26="","",IF(AND(NOT(OR(E26="",E26=$B$8)),F26=""),"FX rate needed",IF(AND(N(I26)&gt;0,G26=""),"Missing cost",IF(AND(O26="Y",I26=""),"No sell rate",""))))</f>
        <v/>
      </c>
    </row>
    <row r="27" spans="1:17" x14ac:dyDescent="0.25">
      <c r="A27" s="7" t="s">
        <v>49</v>
      </c>
      <c r="B27" s="7" t="s">
        <v>78</v>
      </c>
      <c r="C27" s="7" t="s">
        <v>79</v>
      </c>
      <c r="D27" s="7">
        <v>1</v>
      </c>
      <c r="E27" s="7" t="s">
        <v>38</v>
      </c>
      <c r="F27" s="16" t="s">
        <v>2</v>
      </c>
      <c r="G27" s="17">
        <v>85</v>
      </c>
      <c r="H27" s="18">
        <f>IF(OR(D27="",G27=""),"",ROUND(D27*G27,2))</f>
        <v>85</v>
      </c>
      <c r="I27" s="17">
        <v>125</v>
      </c>
      <c r="J27" s="18">
        <f>IF(OR(D27="",I27=""),"",ROUND(D27*I27,2))</f>
        <v>125</v>
      </c>
      <c r="K27" s="18">
        <f>IF(OR(H27="",AND(NOT(OR(E27="",E27=$B$8)),F27="")),"",ROUND(H27*IF(OR(E27="",E27=$B$8),1,F27),2))</f>
        <v>85</v>
      </c>
      <c r="L27" s="18">
        <f>IF(OR(J27="",AND(NOT(OR(E27="",E27=$B$8)),F27="")),"",ROUND(J27*IF(OR(E27="",E27=$B$8),1,F27),2))</f>
        <v>125</v>
      </c>
      <c r="M27" s="18">
        <f>IF(B27="","",N(L27)-N(K27))</f>
        <v>40</v>
      </c>
      <c r="N27" s="19">
        <f>IF(N(L27)&gt;0,M27/L27,"")</f>
        <v>0.32</v>
      </c>
      <c r="O27" s="7" t="s">
        <v>74</v>
      </c>
      <c r="P27" s="7" t="s">
        <v>75</v>
      </c>
      <c r="Q27" s="20" t="str">
        <f>IF(B27="","",IF(AND(NOT(OR(E27="",E27=$B$8)),F27=""),"FX rate needed",IF(AND(N(I27)&gt;0,G27=""),"Missing cost",IF(AND(O27="Y",I27=""),"No sell rate",""))))</f>
        <v/>
      </c>
    </row>
    <row r="28" spans="1:17" x14ac:dyDescent="0.25">
      <c r="A28" s="7" t="s">
        <v>49</v>
      </c>
      <c r="B28" s="7" t="s">
        <v>80</v>
      </c>
      <c r="C28" s="7" t="s">
        <v>72</v>
      </c>
      <c r="D28" s="7">
        <v>1</v>
      </c>
      <c r="E28" s="7" t="s">
        <v>38</v>
      </c>
      <c r="F28" s="16" t="s">
        <v>2</v>
      </c>
      <c r="G28" s="17">
        <v>410</v>
      </c>
      <c r="H28" s="18">
        <f>IF(OR(D28="",G28=""),"",ROUND(D28*G28,2))</f>
        <v>410</v>
      </c>
      <c r="I28" s="17">
        <v>495</v>
      </c>
      <c r="J28" s="18">
        <f>IF(OR(D28="",I28=""),"",ROUND(D28*I28,2))</f>
        <v>495</v>
      </c>
      <c r="K28" s="18">
        <f>IF(OR(H28="",AND(NOT(OR(E28="",E28=$B$8)),F28="")),"",ROUND(H28*IF(OR(E28="",E28=$B$8),1,F28),2))</f>
        <v>410</v>
      </c>
      <c r="L28" s="18">
        <f>IF(OR(J28="",AND(NOT(OR(E28="",E28=$B$8)),F28="")),"",ROUND(J28*IF(OR(E28="",E28=$B$8),1,F28),2))</f>
        <v>495</v>
      </c>
      <c r="M28" s="18">
        <f>IF(B28="","",N(L28)-N(K28))</f>
        <v>85</v>
      </c>
      <c r="N28" s="19">
        <f>IF(N(L28)&gt;0,M28/L28,"")</f>
        <v>0.17171717172</v>
      </c>
      <c r="O28" s="7" t="s">
        <v>74</v>
      </c>
      <c r="P28" s="7" t="s">
        <v>75</v>
      </c>
      <c r="Q28" s="20" t="str">
        <f>IF(B28="","",IF(AND(NOT(OR(E28="",E28=$B$8)),F28=""),"FX rate needed",IF(AND(N(I28)&gt;0,G28=""),"Missing cost",IF(AND(O28="Y",I28=""),"No sell rate",""))))</f>
        <v/>
      </c>
    </row>
    <row r="29" spans="1:17" x14ac:dyDescent="0.25">
      <c r="A29" s="7" t="s">
        <v>49</v>
      </c>
      <c r="B29" s="7" t="s">
        <v>81</v>
      </c>
      <c r="C29" s="7" t="s">
        <v>79</v>
      </c>
      <c r="D29" s="7">
        <v>1</v>
      </c>
      <c r="E29" s="7" t="s">
        <v>38</v>
      </c>
      <c r="F29" s="16" t="s">
        <v>2</v>
      </c>
      <c r="G29" s="17">
        <v>35</v>
      </c>
      <c r="H29" s="18">
        <f>IF(OR(D29="",G29=""),"",ROUND(D29*G29,2))</f>
        <v>35</v>
      </c>
      <c r="I29" s="17">
        <v>55</v>
      </c>
      <c r="J29" s="18">
        <f>IF(OR(D29="",I29=""),"",ROUND(D29*I29,2))</f>
        <v>55</v>
      </c>
      <c r="K29" s="18">
        <f>IF(OR(H29="",AND(NOT(OR(E29="",E29=$B$8)),F29="")),"",ROUND(H29*IF(OR(E29="",E29=$B$8),1,F29),2))</f>
        <v>35</v>
      </c>
      <c r="L29" s="18">
        <f>IF(OR(J29="",AND(NOT(OR(E29="",E29=$B$8)),F29="")),"",ROUND(J29*IF(OR(E29="",E29=$B$8),1,F29),2))</f>
        <v>55</v>
      </c>
      <c r="M29" s="18">
        <f>IF(B29="","",N(L29)-N(K29))</f>
        <v>20</v>
      </c>
      <c r="N29" s="19">
        <f>IF(N(L29)&gt;0,M29/L29,"")</f>
        <v>0.36363636364</v>
      </c>
      <c r="O29" s="7" t="s">
        <v>74</v>
      </c>
      <c r="P29" s="7" t="s">
        <v>75</v>
      </c>
      <c r="Q29" s="20" t="str">
        <f>IF(B29="","",IF(AND(NOT(OR(E29="",E29=$B$8)),F29=""),"FX rate needed",IF(AND(N(I29)&gt;0,G29=""),"Missing cost",IF(AND(O29="Y",I29=""),"No sell rate",""))))</f>
        <v/>
      </c>
    </row>
    <row r="30" spans="1:17" x14ac:dyDescent="0.25">
      <c r="A30" s="7" t="s">
        <v>82</v>
      </c>
      <c r="B30" s="7" t="s">
        <v>83</v>
      </c>
      <c r="C30" s="7" t="s">
        <v>84</v>
      </c>
      <c r="D30" s="7">
        <v>48000</v>
      </c>
      <c r="E30" s="7" t="s">
        <v>38</v>
      </c>
      <c r="F30" s="16" t="s">
        <v>2</v>
      </c>
      <c r="G30" s="17">
        <v>0.0025</v>
      </c>
      <c r="H30" s="18">
        <f>IF(OR(D30="",G30=""),"",ROUND(D30*G30,2))</f>
        <v>120</v>
      </c>
      <c r="I30" s="17">
        <v>0.003</v>
      </c>
      <c r="J30" s="18">
        <f>IF(OR(D30="",I30=""),"",ROUND(D30*I30,2))</f>
        <v>144</v>
      </c>
      <c r="K30" s="18">
        <f>IF(OR(H30="",AND(NOT(OR(E30="",E30=$B$8)),F30="")),"",ROUND(H30*IF(OR(E30="",E30=$B$8),1,F30),2))</f>
        <v>120</v>
      </c>
      <c r="L30" s="18">
        <f>IF(OR(J30="",AND(NOT(OR(E30="",E30=$B$8)),F30="")),"",ROUND(J30*IF(OR(E30="",E30=$B$8),1,F30),2))</f>
        <v>144</v>
      </c>
      <c r="M30" s="18">
        <f>IF(B30="","",N(L30)-N(K30))</f>
        <v>24</v>
      </c>
      <c r="N30" s="19">
        <f>IF(N(L30)&gt;0,M30/L30,"")</f>
        <v>0.16666666667</v>
      </c>
      <c r="O30" s="7" t="s">
        <v>74</v>
      </c>
      <c r="P30" s="7" t="s">
        <v>74</v>
      </c>
      <c r="Q30" s="20" t="str">
        <f>IF(B30="","",IF(AND(NOT(OR(E30="",E30=$B$8)),F30=""),"FX rate needed",IF(AND(N(I30)&gt;0,G30=""),"Missing cost",IF(AND(O30="Y",I30=""),"No sell rate",""))))</f>
        <v/>
      </c>
    </row>
    <row r="31" spans="1:17" x14ac:dyDescent="0.25">
      <c r="A31" s="7" t="s">
        <v>82</v>
      </c>
      <c r="B31" s="7" t="s">
        <v>85</v>
      </c>
      <c r="C31" s="7" t="s">
        <v>79</v>
      </c>
      <c r="D31" s="7">
        <v>1</v>
      </c>
      <c r="E31" s="7" t="s">
        <v>73</v>
      </c>
      <c r="F31" s="16">
        <v>0.92</v>
      </c>
      <c r="G31" s="17">
        <v>50</v>
      </c>
      <c r="H31" s="18">
        <f>IF(OR(D31="",G31=""),"",ROUND(D31*G31,2))</f>
        <v>50</v>
      </c>
      <c r="I31" s="17" t="s">
        <v>2</v>
      </c>
      <c r="J31" s="18" t="str">
        <f>IF(OR(D31="",I31=""),"",ROUND(D31*I31,2))</f>
        <v/>
      </c>
      <c r="K31" s="18">
        <f>IF(OR(H31="",AND(NOT(OR(E31="",E31=$B$8)),F31="")),"",ROUND(H31*IF(OR(E31="",E31=$B$8),1,F31),2))</f>
        <v>46</v>
      </c>
      <c r="L31" s="18" t="str">
        <f>IF(OR(J31="",AND(NOT(OR(E31="",E31=$B$8)),F31="")),"",ROUND(J31*IF(OR(E31="",E31=$B$8),1,F31),2))</f>
        <v/>
      </c>
      <c r="M31" s="18">
        <f>IF(B31="","",N(L31)-N(K31))</f>
        <v>-46</v>
      </c>
      <c r="N31" s="19" t="str">
        <f>IF(N(L31)&gt;0,M31/L31,"")</f>
        <v/>
      </c>
      <c r="O31" s="7" t="s">
        <v>75</v>
      </c>
      <c r="P31" s="7" t="s">
        <v>75</v>
      </c>
      <c r="Q31" s="20" t="str">
        <f>IF(B31="","",IF(AND(NOT(OR(E31="",E31=$B$8)),F31=""),"FX rate needed",IF(AND(N(I31)&gt;0,G31=""),"Missing cost",IF(AND(O31="Y",I31=""),"No sell rate",""))))</f>
        <v/>
      </c>
    </row>
    <row r="32" spans="1:17" x14ac:dyDescent="0.25">
      <c r="A32" s="7"/>
      <c r="B32" s="7"/>
      <c r="C32" s="7"/>
      <c r="D32" s="7"/>
      <c r="E32" s="7"/>
      <c r="F32" s="16"/>
      <c r="G32" s="17"/>
      <c r="H32" s="18" t="str">
        <f>IF(OR(D32="",G32=""),"",ROUND(D32*G32,2))</f>
        <v/>
      </c>
      <c r="I32" s="17"/>
      <c r="J32" s="18" t="str">
        <f>IF(OR(D32="",I32=""),"",ROUND(D32*I32,2))</f>
        <v/>
      </c>
      <c r="K32" s="18" t="str">
        <f>IF(OR(H32="",AND(NOT(OR(E32="",E32=$B$8)),F32="")),"",ROUND(H32*IF(OR(E32="",E32=$B$8),1,F32),2))</f>
        <v/>
      </c>
      <c r="L32" s="18" t="str">
        <f>IF(OR(J32="",AND(NOT(OR(E32="",E32=$B$8)),F32="")),"",ROUND(J32*IF(OR(E32="",E32=$B$8),1,F32),2))</f>
        <v/>
      </c>
      <c r="M32" s="18" t="str">
        <f>IF(B32="","",N(L32)-N(K32))</f>
        <v/>
      </c>
      <c r="N32" s="19" t="str">
        <f>IF(N(L32)&gt;0,M32/L32,"")</f>
        <v/>
      </c>
      <c r="O32" s="7" t="s">
        <v>74</v>
      </c>
      <c r="P32" s="7" t="s">
        <v>75</v>
      </c>
      <c r="Q32" s="20" t="str">
        <f>IF(B32="","",IF(AND(NOT(OR(E32="",E32=$B$8)),F32=""),"FX rate needed",IF(AND(N(I32)&gt;0,G32=""),"Missing cost",IF(AND(O32="Y",I32=""),"No sell rate",""))))</f>
        <v/>
      </c>
    </row>
    <row r="33" spans="1:17" x14ac:dyDescent="0.25">
      <c r="A33" s="7"/>
      <c r="B33" s="7"/>
      <c r="C33" s="7"/>
      <c r="D33" s="7"/>
      <c r="E33" s="7"/>
      <c r="F33" s="16"/>
      <c r="G33" s="17"/>
      <c r="H33" s="18" t="str">
        <f>IF(OR(D33="",G33=""),"",ROUND(D33*G33,2))</f>
        <v/>
      </c>
      <c r="I33" s="17"/>
      <c r="J33" s="18" t="str">
        <f>IF(OR(D33="",I33=""),"",ROUND(D33*I33,2))</f>
        <v/>
      </c>
      <c r="K33" s="18" t="str">
        <f>IF(OR(H33="",AND(NOT(OR(E33="",E33=$B$8)),F33="")),"",ROUND(H33*IF(OR(E33="",E33=$B$8),1,F33),2))</f>
        <v/>
      </c>
      <c r="L33" s="18" t="str">
        <f>IF(OR(J33="",AND(NOT(OR(E33="",E33=$B$8)),F33="")),"",ROUND(J33*IF(OR(E33="",E33=$B$8),1,F33),2))</f>
        <v/>
      </c>
      <c r="M33" s="18" t="str">
        <f>IF(B33="","",N(L33)-N(K33))</f>
        <v/>
      </c>
      <c r="N33" s="19" t="str">
        <f>IF(N(L33)&gt;0,M33/L33,"")</f>
        <v/>
      </c>
      <c r="O33" s="7" t="s">
        <v>74</v>
      </c>
      <c r="P33" s="7" t="s">
        <v>75</v>
      </c>
      <c r="Q33" s="20" t="str">
        <f>IF(B33="","",IF(AND(NOT(OR(E33="",E33=$B$8)),F33=""),"FX rate needed",IF(AND(N(I33)&gt;0,G33=""),"Missing cost",IF(AND(O33="Y",I33=""),"No sell rate",""))))</f>
        <v/>
      </c>
    </row>
    <row r="34" spans="1:17" x14ac:dyDescent="0.25">
      <c r="A34" s="7"/>
      <c r="B34" s="7"/>
      <c r="C34" s="7"/>
      <c r="D34" s="7"/>
      <c r="E34" s="7"/>
      <c r="F34" s="16"/>
      <c r="G34" s="17"/>
      <c r="H34" s="18" t="str">
        <f>IF(OR(D34="",G34=""),"",ROUND(D34*G34,2))</f>
        <v/>
      </c>
      <c r="I34" s="17"/>
      <c r="J34" s="18" t="str">
        <f>IF(OR(D34="",I34=""),"",ROUND(D34*I34,2))</f>
        <v/>
      </c>
      <c r="K34" s="18" t="str">
        <f>IF(OR(H34="",AND(NOT(OR(E34="",E34=$B$8)),F34="")),"",ROUND(H34*IF(OR(E34="",E34=$B$8),1,F34),2))</f>
        <v/>
      </c>
      <c r="L34" s="18" t="str">
        <f>IF(OR(J34="",AND(NOT(OR(E34="",E34=$B$8)),F34="")),"",ROUND(J34*IF(OR(E34="",E34=$B$8),1,F34),2))</f>
        <v/>
      </c>
      <c r="M34" s="18" t="str">
        <f>IF(B34="","",N(L34)-N(K34))</f>
        <v/>
      </c>
      <c r="N34" s="19" t="str">
        <f>IF(N(L34)&gt;0,M34/L34,"")</f>
        <v/>
      </c>
      <c r="O34" s="7" t="s">
        <v>74</v>
      </c>
      <c r="P34" s="7" t="s">
        <v>75</v>
      </c>
      <c r="Q34" s="20" t="str">
        <f>IF(B34="","",IF(AND(NOT(OR(E34="",E34=$B$8)),F34=""),"FX rate needed",IF(AND(N(I34)&gt;0,G34=""),"Missing cost",IF(AND(O34="Y",I34=""),"No sell rate",""))))</f>
        <v/>
      </c>
    </row>
    <row r="35" spans="1:17" x14ac:dyDescent="0.25">
      <c r="A35" s="7"/>
      <c r="B35" s="7"/>
      <c r="C35" s="7"/>
      <c r="D35" s="7"/>
      <c r="E35" s="7"/>
      <c r="F35" s="16"/>
      <c r="G35" s="17"/>
      <c r="H35" s="18" t="str">
        <f>IF(OR(D35="",G35=""),"",ROUND(D35*G35,2))</f>
        <v/>
      </c>
      <c r="I35" s="17"/>
      <c r="J35" s="18" t="str">
        <f>IF(OR(D35="",I35=""),"",ROUND(D35*I35,2))</f>
        <v/>
      </c>
      <c r="K35" s="18" t="str">
        <f>IF(OR(H35="",AND(NOT(OR(E35="",E35=$B$8)),F35="")),"",ROUND(H35*IF(OR(E35="",E35=$B$8),1,F35),2))</f>
        <v/>
      </c>
      <c r="L35" s="18" t="str">
        <f>IF(OR(J35="",AND(NOT(OR(E35="",E35=$B$8)),F35="")),"",ROUND(J35*IF(OR(E35="",E35=$B$8),1,F35),2))</f>
        <v/>
      </c>
      <c r="M35" s="18" t="str">
        <f>IF(B35="","",N(L35)-N(K35))</f>
        <v/>
      </c>
      <c r="N35" s="19" t="str">
        <f>IF(N(L35)&gt;0,M35/L35,"")</f>
        <v/>
      </c>
      <c r="O35" s="7" t="s">
        <v>74</v>
      </c>
      <c r="P35" s="7" t="s">
        <v>75</v>
      </c>
      <c r="Q35" s="20" t="str">
        <f>IF(B35="","",IF(AND(NOT(OR(E35="",E35=$B$8)),F35=""),"FX rate needed",IF(AND(N(I35)&gt;0,G35=""),"Missing cost",IF(AND(O35="Y",I35=""),"No sell rate",""))))</f>
        <v/>
      </c>
    </row>
    <row r="36" spans="1:17" x14ac:dyDescent="0.25">
      <c r="A36" s="7"/>
      <c r="B36" s="7"/>
      <c r="C36" s="7"/>
      <c r="D36" s="7"/>
      <c r="E36" s="7"/>
      <c r="F36" s="16"/>
      <c r="G36" s="17"/>
      <c r="H36" s="18" t="str">
        <f>IF(OR(D36="",G36=""),"",ROUND(D36*G36,2))</f>
        <v/>
      </c>
      <c r="I36" s="17"/>
      <c r="J36" s="18" t="str">
        <f>IF(OR(D36="",I36=""),"",ROUND(D36*I36,2))</f>
        <v/>
      </c>
      <c r="K36" s="18" t="str">
        <f>IF(OR(H36="",AND(NOT(OR(E36="",E36=$B$8)),F36="")),"",ROUND(H36*IF(OR(E36="",E36=$B$8),1,F36),2))</f>
        <v/>
      </c>
      <c r="L36" s="18" t="str">
        <f>IF(OR(J36="",AND(NOT(OR(E36="",E36=$B$8)),F36="")),"",ROUND(J36*IF(OR(E36="",E36=$B$8),1,F36),2))</f>
        <v/>
      </c>
      <c r="M36" s="18" t="str">
        <f>IF(B36="","",N(L36)-N(K36))</f>
        <v/>
      </c>
      <c r="N36" s="19" t="str">
        <f>IF(N(L36)&gt;0,M36/L36,"")</f>
        <v/>
      </c>
      <c r="O36" s="7" t="s">
        <v>74</v>
      </c>
      <c r="P36" s="7" t="s">
        <v>75</v>
      </c>
      <c r="Q36" s="20" t="str">
        <f>IF(B36="","",IF(AND(NOT(OR(E36="",E36=$B$8)),F36=""),"FX rate needed",IF(AND(N(I36)&gt;0,G36=""),"Missing cost",IF(AND(O36="Y",I36=""),"No sell rate",""))))</f>
        <v/>
      </c>
    </row>
    <row r="37" spans="1:17" x14ac:dyDescent="0.25">
      <c r="A37" s="7"/>
      <c r="B37" s="7"/>
      <c r="C37" s="7"/>
      <c r="D37" s="7"/>
      <c r="E37" s="7"/>
      <c r="F37" s="16"/>
      <c r="G37" s="17"/>
      <c r="H37" s="18" t="str">
        <f>IF(OR(D37="",G37=""),"",ROUND(D37*G37,2))</f>
        <v/>
      </c>
      <c r="I37" s="17"/>
      <c r="J37" s="18" t="str">
        <f>IF(OR(D37="",I37=""),"",ROUND(D37*I37,2))</f>
        <v/>
      </c>
      <c r="K37" s="18" t="str">
        <f>IF(OR(H37="",AND(NOT(OR(E37="",E37=$B$8)),F37="")),"",ROUND(H37*IF(OR(E37="",E37=$B$8),1,F37),2))</f>
        <v/>
      </c>
      <c r="L37" s="18" t="str">
        <f>IF(OR(J37="",AND(NOT(OR(E37="",E37=$B$8)),F37="")),"",ROUND(J37*IF(OR(E37="",E37=$B$8),1,F37),2))</f>
        <v/>
      </c>
      <c r="M37" s="18" t="str">
        <f>IF(B37="","",N(L37)-N(K37))</f>
        <v/>
      </c>
      <c r="N37" s="19" t="str">
        <f>IF(N(L37)&gt;0,M37/L37,"")</f>
        <v/>
      </c>
      <c r="O37" s="7" t="s">
        <v>74</v>
      </c>
      <c r="P37" s="7" t="s">
        <v>75</v>
      </c>
      <c r="Q37" s="20" t="str">
        <f>IF(B37="","",IF(AND(NOT(OR(E37="",E37=$B$8)),F37=""),"FX rate needed",IF(AND(N(I37)&gt;0,G37=""),"Missing cost",IF(AND(O37="Y",I37=""),"No sell rate",""))))</f>
        <v/>
      </c>
    </row>
    <row r="38" spans="1:17" x14ac:dyDescent="0.25">
      <c r="A38" s="7"/>
      <c r="B38" s="7"/>
      <c r="C38" s="7"/>
      <c r="D38" s="7"/>
      <c r="E38" s="7"/>
      <c r="F38" s="16"/>
      <c r="G38" s="17"/>
      <c r="H38" s="18" t="str">
        <f>IF(OR(D38="",G38=""),"",ROUND(D38*G38,2))</f>
        <v/>
      </c>
      <c r="I38" s="17"/>
      <c r="J38" s="18" t="str">
        <f>IF(OR(D38="",I38=""),"",ROUND(D38*I38,2))</f>
        <v/>
      </c>
      <c r="K38" s="18" t="str">
        <f>IF(OR(H38="",AND(NOT(OR(E38="",E38=$B$8)),F38="")),"",ROUND(H38*IF(OR(E38="",E38=$B$8),1,F38),2))</f>
        <v/>
      </c>
      <c r="L38" s="18" t="str">
        <f>IF(OR(J38="",AND(NOT(OR(E38="",E38=$B$8)),F38="")),"",ROUND(J38*IF(OR(E38="",E38=$B$8),1,F38),2))</f>
        <v/>
      </c>
      <c r="M38" s="18" t="str">
        <f>IF(B38="","",N(L38)-N(K38))</f>
        <v/>
      </c>
      <c r="N38" s="19" t="str">
        <f>IF(N(L38)&gt;0,M38/L38,"")</f>
        <v/>
      </c>
      <c r="O38" s="7" t="s">
        <v>74</v>
      </c>
      <c r="P38" s="7" t="s">
        <v>75</v>
      </c>
      <c r="Q38" s="20" t="str">
        <f>IF(B38="","",IF(AND(NOT(OR(E38="",E38=$B$8)),F38=""),"FX rate needed",IF(AND(N(I38)&gt;0,G38=""),"Missing cost",IF(AND(O38="Y",I38=""),"No sell rate",""))))</f>
        <v/>
      </c>
    </row>
    <row r="39" spans="1:17" x14ac:dyDescent="0.25">
      <c r="A39" s="7"/>
      <c r="B39" s="7"/>
      <c r="C39" s="7"/>
      <c r="D39" s="7"/>
      <c r="E39" s="7"/>
      <c r="F39" s="16"/>
      <c r="G39" s="17"/>
      <c r="H39" s="18" t="str">
        <f>IF(OR(D39="",G39=""),"",ROUND(D39*G39,2))</f>
        <v/>
      </c>
      <c r="I39" s="17"/>
      <c r="J39" s="18" t="str">
        <f>IF(OR(D39="",I39=""),"",ROUND(D39*I39,2))</f>
        <v/>
      </c>
      <c r="K39" s="18" t="str">
        <f>IF(OR(H39="",AND(NOT(OR(E39="",E39=$B$8)),F39="")),"",ROUND(H39*IF(OR(E39="",E39=$B$8),1,F39),2))</f>
        <v/>
      </c>
      <c r="L39" s="18" t="str">
        <f>IF(OR(J39="",AND(NOT(OR(E39="",E39=$B$8)),F39="")),"",ROUND(J39*IF(OR(E39="",E39=$B$8),1,F39),2))</f>
        <v/>
      </c>
      <c r="M39" s="18" t="str">
        <f>IF(B39="","",N(L39)-N(K39))</f>
        <v/>
      </c>
      <c r="N39" s="19" t="str">
        <f>IF(N(L39)&gt;0,M39/L39,"")</f>
        <v/>
      </c>
      <c r="O39" s="7" t="s">
        <v>74</v>
      </c>
      <c r="P39" s="7" t="s">
        <v>75</v>
      </c>
      <c r="Q39" s="20" t="str">
        <f>IF(B39="","",IF(AND(NOT(OR(E39="",E39=$B$8)),F39=""),"FX rate needed",IF(AND(N(I39)&gt;0,G39=""),"Missing cost",IF(AND(O39="Y",I39=""),"No sell rate",""))))</f>
        <v/>
      </c>
    </row>
    <row r="40" spans="1:17" x14ac:dyDescent="0.25">
      <c r="A40" s="7"/>
      <c r="B40" s="7"/>
      <c r="C40" s="7"/>
      <c r="D40" s="7"/>
      <c r="E40" s="7"/>
      <c r="F40" s="16"/>
      <c r="G40" s="17"/>
      <c r="H40" s="18" t="str">
        <f>IF(OR(D40="",G40=""),"",ROUND(D40*G40,2))</f>
        <v/>
      </c>
      <c r="I40" s="17"/>
      <c r="J40" s="18" t="str">
        <f>IF(OR(D40="",I40=""),"",ROUND(D40*I40,2))</f>
        <v/>
      </c>
      <c r="K40" s="18" t="str">
        <f>IF(OR(H40="",AND(NOT(OR(E40="",E40=$B$8)),F40="")),"",ROUND(H40*IF(OR(E40="",E40=$B$8),1,F40),2))</f>
        <v/>
      </c>
      <c r="L40" s="18" t="str">
        <f>IF(OR(J40="",AND(NOT(OR(E40="",E40=$B$8)),F40="")),"",ROUND(J40*IF(OR(E40="",E40=$B$8),1,F40),2))</f>
        <v/>
      </c>
      <c r="M40" s="18" t="str">
        <f>IF(B40="","",N(L40)-N(K40))</f>
        <v/>
      </c>
      <c r="N40" s="19" t="str">
        <f>IF(N(L40)&gt;0,M40/L40,"")</f>
        <v/>
      </c>
      <c r="O40" s="7" t="s">
        <v>74</v>
      </c>
      <c r="P40" s="7" t="s">
        <v>75</v>
      </c>
      <c r="Q40" s="20" t="str">
        <f>IF(B40="","",IF(AND(NOT(OR(E40="",E40=$B$8)),F40=""),"FX rate needed",IF(AND(N(I40)&gt;0,G40=""),"Missing cost",IF(AND(O40="Y",I40=""),"No sell rate",""))))</f>
        <v/>
      </c>
    </row>
    <row r="41" spans="1:17" x14ac:dyDescent="0.25">
      <c r="A41" s="7"/>
      <c r="B41" s="7"/>
      <c r="C41" s="7"/>
      <c r="D41" s="7"/>
      <c r="E41" s="7"/>
      <c r="F41" s="16"/>
      <c r="G41" s="17"/>
      <c r="H41" s="18" t="str">
        <f>IF(OR(D41="",G41=""),"",ROUND(D41*G41,2))</f>
        <v/>
      </c>
      <c r="I41" s="17"/>
      <c r="J41" s="18" t="str">
        <f>IF(OR(D41="",I41=""),"",ROUND(D41*I41,2))</f>
        <v/>
      </c>
      <c r="K41" s="18" t="str">
        <f>IF(OR(H41="",AND(NOT(OR(E41="",E41=$B$8)),F41="")),"",ROUND(H41*IF(OR(E41="",E41=$B$8),1,F41),2))</f>
        <v/>
      </c>
      <c r="L41" s="18" t="str">
        <f>IF(OR(J41="",AND(NOT(OR(E41="",E41=$B$8)),F41="")),"",ROUND(J41*IF(OR(E41="",E41=$B$8),1,F41),2))</f>
        <v/>
      </c>
      <c r="M41" s="18" t="str">
        <f>IF(B41="","",N(L41)-N(K41))</f>
        <v/>
      </c>
      <c r="N41" s="19" t="str">
        <f>IF(N(L41)&gt;0,M41/L41,"")</f>
        <v/>
      </c>
      <c r="O41" s="7" t="s">
        <v>74</v>
      </c>
      <c r="P41" s="7" t="s">
        <v>75</v>
      </c>
      <c r="Q41" s="20" t="str">
        <f>IF(B41="","",IF(AND(NOT(OR(E41="",E41=$B$8)),F41=""),"FX rate needed",IF(AND(N(I41)&gt;0,G41=""),"Missing cost",IF(AND(O41="Y",I41=""),"No sell rate",""))))</f>
        <v/>
      </c>
    </row>
    <row r="42" spans="1:17" x14ac:dyDescent="0.25">
      <c r="A42" s="7"/>
      <c r="B42" s="7"/>
      <c r="C42" s="7"/>
      <c r="D42" s="7"/>
      <c r="E42" s="7"/>
      <c r="F42" s="16"/>
      <c r="G42" s="17"/>
      <c r="H42" s="18" t="str">
        <f>IF(OR(D42="",G42=""),"",ROUND(D42*G42,2))</f>
        <v/>
      </c>
      <c r="I42" s="17"/>
      <c r="J42" s="18" t="str">
        <f>IF(OR(D42="",I42=""),"",ROUND(D42*I42,2))</f>
        <v/>
      </c>
      <c r="K42" s="18" t="str">
        <f>IF(OR(H42="",AND(NOT(OR(E42="",E42=$B$8)),F42="")),"",ROUND(H42*IF(OR(E42="",E42=$B$8),1,F42),2))</f>
        <v/>
      </c>
      <c r="L42" s="18" t="str">
        <f>IF(OR(J42="",AND(NOT(OR(E42="",E42=$B$8)),F42="")),"",ROUND(J42*IF(OR(E42="",E42=$B$8),1,F42),2))</f>
        <v/>
      </c>
      <c r="M42" s="18" t="str">
        <f>IF(B42="","",N(L42)-N(K42))</f>
        <v/>
      </c>
      <c r="N42" s="19" t="str">
        <f>IF(N(L42)&gt;0,M42/L42,"")</f>
        <v/>
      </c>
      <c r="O42" s="7" t="s">
        <v>74</v>
      </c>
      <c r="P42" s="7" t="s">
        <v>75</v>
      </c>
      <c r="Q42" s="20" t="str">
        <f>IF(B42="","",IF(AND(NOT(OR(E42="",E42=$B$8)),F42=""),"FX rate needed",IF(AND(N(I42)&gt;0,G42=""),"Missing cost",IF(AND(O42="Y",I42=""),"No sell rate",""))))</f>
        <v/>
      </c>
    </row>
    <row r="43" spans="1:17" x14ac:dyDescent="0.25">
      <c r="A43" s="7"/>
      <c r="B43" s="7"/>
      <c r="C43" s="7"/>
      <c r="D43" s="7"/>
      <c r="E43" s="7"/>
      <c r="F43" s="16"/>
      <c r="G43" s="17"/>
      <c r="H43" s="18" t="str">
        <f>IF(OR(D43="",G43=""),"",ROUND(D43*G43,2))</f>
        <v/>
      </c>
      <c r="I43" s="17"/>
      <c r="J43" s="18" t="str">
        <f>IF(OR(D43="",I43=""),"",ROUND(D43*I43,2))</f>
        <v/>
      </c>
      <c r="K43" s="18" t="str">
        <f>IF(OR(H43="",AND(NOT(OR(E43="",E43=$B$8)),F43="")),"",ROUND(H43*IF(OR(E43="",E43=$B$8),1,F43),2))</f>
        <v/>
      </c>
      <c r="L43" s="18" t="str">
        <f>IF(OR(J43="",AND(NOT(OR(E43="",E43=$B$8)),F43="")),"",ROUND(J43*IF(OR(E43="",E43=$B$8),1,F43),2))</f>
        <v/>
      </c>
      <c r="M43" s="18" t="str">
        <f>IF(B43="","",N(L43)-N(K43))</f>
        <v/>
      </c>
      <c r="N43" s="19" t="str">
        <f>IF(N(L43)&gt;0,M43/L43,"")</f>
        <v/>
      </c>
      <c r="O43" s="7" t="s">
        <v>74</v>
      </c>
      <c r="P43" s="7" t="s">
        <v>75</v>
      </c>
      <c r="Q43" s="20" t="str">
        <f>IF(B43="","",IF(AND(NOT(OR(E43="",E43=$B$8)),F43=""),"FX rate needed",IF(AND(N(I43)&gt;0,G43=""),"Missing cost",IF(AND(O43="Y",I43=""),"No sell rate",""))))</f>
        <v/>
      </c>
    </row>
    <row r="45" spans="1:14" s="21" customFormat="1" x14ac:dyDescent="0.25">
      <c r="A45" s="22" t="s">
        <v>86</v>
      </c>
      <c r="K45" s="23">
        <f>SUMIFS(K24:K43,P24:P43,"&lt;&gt;Y")</f>
        <v>2320.6</v>
      </c>
      <c r="L45" s="23">
        <f>SUMIFS(L24:L43,P24:P43,"&lt;&gt;Y")</f>
        <v>2777.4</v>
      </c>
      <c r="M45" s="23">
        <f>L45-K45</f>
        <v>456.8</v>
      </c>
      <c r="N45" s="24">
        <f>IF(L45&gt;0,M45/L45,"")</f>
        <v>0.16447036797</v>
      </c>
    </row>
    <row r="46" spans="1:13" s="21" customFormat="1" x14ac:dyDescent="0.25">
      <c r="A46" s="22" t="s">
        <v>87</v>
      </c>
      <c r="K46" s="23">
        <f>SUMIFS(K24:K43,P24:P43,"Y")</f>
        <v>120</v>
      </c>
      <c r="L46" s="23">
        <f>SUMIFS(L24:L43,P24:P43,"Y")</f>
        <v>144</v>
      </c>
      <c r="M46" s="23">
        <f>L46-K46</f>
        <v>24</v>
      </c>
    </row>
    <row r="47" spans="1:13" s="21" customFormat="1" x14ac:dyDescent="0.25">
      <c r="A47" s="22" t="s">
        <v>88</v>
      </c>
      <c r="K47" s="23"/>
      <c r="L47" s="23">
        <f>SUMIFS(L24:L43,O24:O43,"Y",P24:P43,"&lt;&gt;Y")</f>
        <v>2777.4</v>
      </c>
      <c r="M47" s="23"/>
    </row>
    <row r="48" spans="1:2" x14ac:dyDescent="0.25">
      <c r="A48" t="s">
        <v>89</v>
      </c>
      <c r="B48" s="25" t="str">
        <f>IF(ROUND(L47-L45,2)&lt;&gt;0,"A hidden line has a sell value: it is in your margin but NOT in the customer's total.",IF(SUMPRODUCT(--(LEN(Q24:Q43)&gt;0))&gt;0,"Some lines need attention — see the Check column.",""))</f>
        <v/>
      </c>
    </row>
  </sheetData>
  <mergeCells count="2">
    <mergeCell ref="A1:Q1"/>
    <mergeCell ref="D10:Q11"/>
  </mergeCells>
  <dataValidations count="3">
    <dataValidation type="list" allowBlank="1" sqref="A24:A43">
      <formula1>"Origin,Freight,Destination,Other"</formula1>
    </dataValidation>
    <dataValidation type="list" allowBlank="1" sqref="B9">
      <formula1>"Air,Ocean,Road"</formula1>
    </dataValidation>
    <dataValidation type="list" allowBlank="1" sqref="O24:P43">
      <formula1>"Y,N"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6AC5"/>
    <pageSetUpPr fitToPage="1"/>
  </sheetPr>
  <dimension ref="A1:F55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4" max="4" width="10" customWidth="1"/>
    <col min="5" max="5" width="12" customWidth="1"/>
    <col min="6" max="6" width="15" customWidth="1"/>
  </cols>
  <sheetData>
    <row r="1" spans="1:1" x14ac:dyDescent="0.25">
      <c r="A1" s="26" t="s">
        <v>90</v>
      </c>
    </row>
    <row r="2" spans="1:1" x14ac:dyDescent="0.25">
      <c r="A2" s="27" t="s">
        <v>91</v>
      </c>
    </row>
    <row r="3" spans="1:1" x14ac:dyDescent="0.25">
      <c r="A3" s="28" t="s">
        <v>92</v>
      </c>
    </row>
    <row r="5" spans="1:6" x14ac:dyDescent="0.25">
      <c r="A5" s="6" t="s">
        <v>24</v>
      </c>
      <c r="B5" s="29" t="str">
        <f>'Example costing'!B3&amp;""</f>
        <v>QE-0001</v>
      </c>
      <c r="C5" s="29"/>
      <c r="D5" s="29"/>
      <c r="E5" s="29"/>
      <c r="F5" s="29"/>
    </row>
    <row r="6" spans="1:6" x14ac:dyDescent="0.25">
      <c r="A6" s="6" t="s">
        <v>93</v>
      </c>
      <c r="B6" s="30">
        <f>IF('Example costing'!B4="","",'Example costing'!B4)</f>
        <v>46302</v>
      </c>
      <c r="C6" s="30"/>
      <c r="D6" s="30"/>
      <c r="E6" s="30"/>
      <c r="F6" s="30"/>
    </row>
    <row r="7" spans="1:6" x14ac:dyDescent="0.25">
      <c r="A7" s="6" t="s">
        <v>29</v>
      </c>
      <c r="B7" s="30">
        <f>IF('Example costing'!B5="","",'Example costing'!B5)</f>
        <v>46316</v>
      </c>
      <c r="C7" s="30"/>
      <c r="D7" s="30"/>
      <c r="E7" s="30"/>
      <c r="F7" s="30"/>
    </row>
    <row r="8" spans="1:6" x14ac:dyDescent="0.25">
      <c r="A8" s="6" t="s">
        <v>31</v>
      </c>
      <c r="B8" s="29" t="str">
        <f>'Example costing'!B6&amp;""</f>
        <v>Example Imports Ltd (fictional)</v>
      </c>
      <c r="C8" s="29"/>
      <c r="D8" s="29"/>
      <c r="E8" s="29"/>
      <c r="F8" s="29"/>
    </row>
    <row r="9" spans="1:6" x14ac:dyDescent="0.25">
      <c r="A9" s="6" t="s">
        <v>94</v>
      </c>
      <c r="B9" s="29" t="str">
        <f>'Example costing'!B7&amp;""</f>
        <v>Purchasing desk</v>
      </c>
      <c r="C9" s="29"/>
      <c r="D9" s="29"/>
      <c r="E9" s="29"/>
      <c r="F9" s="29"/>
    </row>
    <row r="10" spans="1:6" x14ac:dyDescent="0.25">
      <c r="A10" s="6" t="s">
        <v>95</v>
      </c>
      <c r="B10" s="29" t="str">
        <f>'Example costing'!B8&amp;""</f>
        <v>EUR</v>
      </c>
      <c r="C10" s="29"/>
      <c r="D10" s="29"/>
      <c r="E10" s="29"/>
      <c r="F10" s="29"/>
    </row>
    <row r="11" spans="1:6" x14ac:dyDescent="0.25">
      <c r="A11" s="6" t="s">
        <v>96</v>
      </c>
      <c r="B11" s="29" t="str">
        <f>TRIM('Example costing'!B9&amp;" "&amp;'Example costing'!B10)</f>
        <v>Ocean FCL — 1 × 40' high cube</v>
      </c>
      <c r="C11" s="29"/>
      <c r="D11" s="29"/>
      <c r="E11" s="29"/>
      <c r="F11" s="29"/>
    </row>
    <row r="12" spans="1:6" x14ac:dyDescent="0.25">
      <c r="A12" s="6" t="s">
        <v>97</v>
      </c>
      <c r="B12" s="29" t="str">
        <f>'Example costing'!B11&amp;""</f>
        <v>FOB Ningbo</v>
      </c>
      <c r="C12" s="29"/>
      <c r="D12" s="29"/>
      <c r="E12" s="29"/>
      <c r="F12" s="29"/>
    </row>
    <row r="13" spans="1:6" x14ac:dyDescent="0.25">
      <c r="A13" s="6" t="s">
        <v>98</v>
      </c>
      <c r="B13" s="29" t="str">
        <f>'Example costing'!B12&amp;""</f>
        <v>Ningbo, China (port)</v>
      </c>
      <c r="C13" s="29"/>
      <c r="D13" s="29"/>
      <c r="E13" s="29"/>
      <c r="F13" s="29"/>
    </row>
    <row r="14" spans="1:6" x14ac:dyDescent="0.25">
      <c r="A14" s="6" t="s">
        <v>99</v>
      </c>
      <c r="B14" s="29" t="str">
        <f>'Example costing'!B13&amp;""</f>
        <v>Tilburg, Netherlands (customer warehouse)</v>
      </c>
      <c r="C14" s="29"/>
      <c r="D14" s="29"/>
      <c r="E14" s="29"/>
      <c r="F14" s="29"/>
    </row>
    <row r="15" spans="1:6" x14ac:dyDescent="0.25">
      <c r="A15" s="6" t="s">
        <v>51</v>
      </c>
      <c r="B15" s="29" t="str">
        <f>'Example costing'!B14&amp;""</f>
        <v>Flat-packed furniture</v>
      </c>
      <c r="C15" s="29"/>
      <c r="D15" s="29"/>
      <c r="E15" s="29"/>
      <c r="F15" s="29"/>
    </row>
    <row r="16" spans="1:6" x14ac:dyDescent="0.25">
      <c r="A16" s="6" t="s">
        <v>28</v>
      </c>
      <c r="B16" s="29">
        <f>IF('Example costing'!E4="","",'Example costing'!E4)</f>
        <v>620</v>
      </c>
      <c r="C16" s="29"/>
      <c r="D16" s="29"/>
      <c r="E16" s="29"/>
      <c r="F16" s="29"/>
    </row>
    <row r="17" spans="1:6" x14ac:dyDescent="0.25">
      <c r="A17" s="6" t="s">
        <v>30</v>
      </c>
      <c r="B17" s="31">
        <f>IF('Example costing'!E5="","",'Example costing'!E5)</f>
        <v>11800</v>
      </c>
      <c r="C17" s="31"/>
      <c r="D17" s="31"/>
      <c r="E17" s="31"/>
      <c r="F17" s="31"/>
    </row>
    <row r="18" spans="1:6" x14ac:dyDescent="0.25">
      <c r="A18" s="6" t="s">
        <v>33</v>
      </c>
      <c r="B18" s="32">
        <f>IF('Example costing'!E6="","",'Example costing'!E6)</f>
        <v>64.5</v>
      </c>
      <c r="C18" s="32"/>
      <c r="D18" s="32"/>
      <c r="E18" s="32"/>
      <c r="F18" s="32"/>
    </row>
    <row r="21" spans="1:6" x14ac:dyDescent="0.25">
      <c r="A21" s="33" t="s">
        <v>54</v>
      </c>
      <c r="B21" s="33" t="s">
        <v>55</v>
      </c>
      <c r="C21" s="33" t="s">
        <v>56</v>
      </c>
      <c r="D21" s="33" t="s">
        <v>95</v>
      </c>
      <c r="E21" s="33" t="s">
        <v>100</v>
      </c>
      <c r="F21" s="33" t="s">
        <v>101</v>
      </c>
    </row>
    <row r="22" spans="1:6" x14ac:dyDescent="0.25">
      <c r="A22" s="34" t="str">
        <f>IF(AND('Example costing'!B24&lt;&gt;"",'Example costing'!O24="Y",'Example costing'!I24&lt;&gt;""),'Example costing'!B24&amp;IF('Example costing'!P24="Y"," (optional)",""),"")</f>
        <v>Ocean freight Ningbo–Rotterdam</v>
      </c>
      <c r="B22" s="34" t="str">
        <f>IF(AND('Example costing'!B24&lt;&gt;"",'Example costing'!O24="Y",'Example costing'!I24&lt;&gt;""),'Example costing'!C24&amp;"","")</f>
        <v>Per container</v>
      </c>
      <c r="C22" s="34">
        <f>IF(AND('Example costing'!B24&lt;&gt;"",'Example costing'!O24="Y",'Example costing'!I24&lt;&gt;""),'Example costing'!D24,"")</f>
        <v>1</v>
      </c>
      <c r="D22" s="34" t="str">
        <f>IF(AND('Example costing'!B24&lt;&gt;"",'Example costing'!O24="Y",'Example costing'!I24&lt;&gt;""),IF('Example costing'!E24="",'Example costing'!B8,'Example costing'!E24)&amp;"","")</f>
        <v>USD</v>
      </c>
      <c r="E22" s="35">
        <f>IF(AND('Example costing'!B24&lt;&gt;"",'Example costing'!O24="Y",'Example costing'!I24&lt;&gt;""),'Example costing'!I24,"")</f>
        <v>1750</v>
      </c>
      <c r="F22" s="36">
        <f>IF(AND('Example costing'!B24&lt;&gt;"",'Example costing'!O24="Y",'Example costing'!I24&lt;&gt;""),'Example costing'!L24,"")</f>
        <v>1610</v>
      </c>
    </row>
    <row r="23" spans="1:6" x14ac:dyDescent="0.25">
      <c r="A23" s="34" t="str">
        <f>IF(AND('Example costing'!B25&lt;&gt;"",'Example costing'!O25="Y",'Example costing'!I25&lt;&gt;""),'Example costing'!B25&amp;IF('Example costing'!P25="Y"," (optional)",""),"")</f>
        <v>Low-sulphur / bunker surcharge</v>
      </c>
      <c r="B23" s="34" t="str">
        <f>IF(AND('Example costing'!B25&lt;&gt;"",'Example costing'!O25="Y",'Example costing'!I25&lt;&gt;""),'Example costing'!C25&amp;"","")</f>
        <v>Per container</v>
      </c>
      <c r="C23" s="34">
        <f>IF(AND('Example costing'!B25&lt;&gt;"",'Example costing'!O25="Y",'Example costing'!I25&lt;&gt;""),'Example costing'!D25,"")</f>
        <v>1</v>
      </c>
      <c r="D23" s="34" t="str">
        <f>IF(AND('Example costing'!B25&lt;&gt;"",'Example costing'!O25="Y",'Example costing'!I25&lt;&gt;""),IF('Example costing'!E25="",'Example costing'!B8,'Example costing'!E25)&amp;"","")</f>
        <v>USD</v>
      </c>
      <c r="E23" s="35">
        <f>IF(AND('Example costing'!B25&lt;&gt;"",'Example costing'!O25="Y",'Example costing'!I25&lt;&gt;""),'Example costing'!I25,"")</f>
        <v>220</v>
      </c>
      <c r="F23" s="36">
        <f>IF(AND('Example costing'!B25&lt;&gt;"",'Example costing'!O25="Y",'Example costing'!I25&lt;&gt;""),'Example costing'!L25,"")</f>
        <v>202.4</v>
      </c>
    </row>
    <row r="24" spans="1:6" x14ac:dyDescent="0.25">
      <c r="A24" s="34" t="str">
        <f>IF(AND('Example costing'!B26&lt;&gt;"",'Example costing'!O26="Y",'Example costing'!I26&lt;&gt;""),'Example costing'!B26&amp;IF('Example costing'!P26="Y"," (optional)",""),"")</f>
        <v>Terminal handling (THC)</v>
      </c>
      <c r="B24" s="34" t="str">
        <f>IF(AND('Example costing'!B26&lt;&gt;"",'Example costing'!O26="Y",'Example costing'!I26&lt;&gt;""),'Example costing'!C26&amp;"","")</f>
        <v>Per container</v>
      </c>
      <c r="C24" s="34">
        <f>IF(AND('Example costing'!B26&lt;&gt;"",'Example costing'!O26="Y",'Example costing'!I26&lt;&gt;""),'Example costing'!D26,"")</f>
        <v>1</v>
      </c>
      <c r="D24" s="34" t="str">
        <f>IF(AND('Example costing'!B26&lt;&gt;"",'Example costing'!O26="Y",'Example costing'!I26&lt;&gt;""),IF('Example costing'!E26="",'Example costing'!B8,'Example costing'!E26)&amp;"","")</f>
        <v>EUR</v>
      </c>
      <c r="E24" s="35">
        <f>IF(AND('Example costing'!B26&lt;&gt;"",'Example costing'!O26="Y",'Example costing'!I26&lt;&gt;""),'Example costing'!I26,"")</f>
        <v>290</v>
      </c>
      <c r="F24" s="36">
        <f>IF(AND('Example costing'!B26&lt;&gt;"",'Example costing'!O26="Y",'Example costing'!I26&lt;&gt;""),'Example costing'!L26,"")</f>
        <v>290</v>
      </c>
    </row>
    <row r="25" spans="1:6" x14ac:dyDescent="0.25">
      <c r="A25" s="34" t="str">
        <f>IF(AND('Example costing'!B27&lt;&gt;"",'Example costing'!O27="Y",'Example costing'!I27&lt;&gt;""),'Example costing'!B27&amp;IF('Example costing'!P27="Y"," (optional)",""),"")</f>
        <v>Import customs clearance</v>
      </c>
      <c r="B25" s="34" t="str">
        <f>IF(AND('Example costing'!B27&lt;&gt;"",'Example costing'!O27="Y",'Example costing'!I27&lt;&gt;""),'Example costing'!C27&amp;"","")</f>
        <v>Per shipment</v>
      </c>
      <c r="C25" s="34">
        <f>IF(AND('Example costing'!B27&lt;&gt;"",'Example costing'!O27="Y",'Example costing'!I27&lt;&gt;""),'Example costing'!D27,"")</f>
        <v>1</v>
      </c>
      <c r="D25" s="34" t="str">
        <f>IF(AND('Example costing'!B27&lt;&gt;"",'Example costing'!O27="Y",'Example costing'!I27&lt;&gt;""),IF('Example costing'!E27="",'Example costing'!B8,'Example costing'!E27)&amp;"","")</f>
        <v>EUR</v>
      </c>
      <c r="E25" s="35">
        <f>IF(AND('Example costing'!B27&lt;&gt;"",'Example costing'!O27="Y",'Example costing'!I27&lt;&gt;""),'Example costing'!I27,"")</f>
        <v>125</v>
      </c>
      <c r="F25" s="36">
        <f>IF(AND('Example costing'!B27&lt;&gt;"",'Example costing'!O27="Y",'Example costing'!I27&lt;&gt;""),'Example costing'!L27,"")</f>
        <v>125</v>
      </c>
    </row>
    <row r="26" spans="1:6" x14ac:dyDescent="0.25">
      <c r="A26" s="34" t="str">
        <f>IF(AND('Example costing'!B28&lt;&gt;"",'Example costing'!O28="Y",'Example costing'!I28&lt;&gt;""),'Example costing'!B28&amp;IF('Example costing'!P28="Y"," (optional)",""),"")</f>
        <v>Delivery Rotterdam–Tilburg (truck)</v>
      </c>
      <c r="B26" s="34" t="str">
        <f>IF(AND('Example costing'!B28&lt;&gt;"",'Example costing'!O28="Y",'Example costing'!I28&lt;&gt;""),'Example costing'!C28&amp;"","")</f>
        <v>Per container</v>
      </c>
      <c r="C26" s="34">
        <f>IF(AND('Example costing'!B28&lt;&gt;"",'Example costing'!O28="Y",'Example costing'!I28&lt;&gt;""),'Example costing'!D28,"")</f>
        <v>1</v>
      </c>
      <c r="D26" s="34" t="str">
        <f>IF(AND('Example costing'!B28&lt;&gt;"",'Example costing'!O28="Y",'Example costing'!I28&lt;&gt;""),IF('Example costing'!E28="",'Example costing'!B8,'Example costing'!E28)&amp;"","")</f>
        <v>EUR</v>
      </c>
      <c r="E26" s="35">
        <f>IF(AND('Example costing'!B28&lt;&gt;"",'Example costing'!O28="Y",'Example costing'!I28&lt;&gt;""),'Example costing'!I28,"")</f>
        <v>495</v>
      </c>
      <c r="F26" s="36">
        <f>IF(AND('Example costing'!B28&lt;&gt;"",'Example costing'!O28="Y",'Example costing'!I28&lt;&gt;""),'Example costing'!L28,"")</f>
        <v>495</v>
      </c>
    </row>
    <row r="27" spans="1:6" x14ac:dyDescent="0.25">
      <c r="A27" s="34" t="str">
        <f>IF(AND('Example costing'!B29&lt;&gt;"",'Example costing'!O29="Y",'Example costing'!I29&lt;&gt;""),'Example costing'!B29&amp;IF('Example costing'!P29="Y"," (optional)",""),"")</f>
        <v>Documentation fee</v>
      </c>
      <c r="B27" s="34" t="str">
        <f>IF(AND('Example costing'!B29&lt;&gt;"",'Example costing'!O29="Y",'Example costing'!I29&lt;&gt;""),'Example costing'!C29&amp;"","")</f>
        <v>Per shipment</v>
      </c>
      <c r="C27" s="34">
        <f>IF(AND('Example costing'!B29&lt;&gt;"",'Example costing'!O29="Y",'Example costing'!I29&lt;&gt;""),'Example costing'!D29,"")</f>
        <v>1</v>
      </c>
      <c r="D27" s="34" t="str">
        <f>IF(AND('Example costing'!B29&lt;&gt;"",'Example costing'!O29="Y",'Example costing'!I29&lt;&gt;""),IF('Example costing'!E29="",'Example costing'!B8,'Example costing'!E29)&amp;"","")</f>
        <v>EUR</v>
      </c>
      <c r="E27" s="35">
        <f>IF(AND('Example costing'!B29&lt;&gt;"",'Example costing'!O29="Y",'Example costing'!I29&lt;&gt;""),'Example costing'!I29,"")</f>
        <v>55</v>
      </c>
      <c r="F27" s="36">
        <f>IF(AND('Example costing'!B29&lt;&gt;"",'Example costing'!O29="Y",'Example costing'!I29&lt;&gt;""),'Example costing'!L29,"")</f>
        <v>55</v>
      </c>
    </row>
    <row r="28" spans="1:6" x14ac:dyDescent="0.25">
      <c r="A28" s="34" t="str">
        <f>IF(AND('Example costing'!B30&lt;&gt;"",'Example costing'!O30="Y",'Example costing'!I30&lt;&gt;""),'Example costing'!B30&amp;IF('Example costing'!P30="Y"," (optional)",""),"")</f>
        <v>Cargo insurance (cargo value EUR 48,000) (optional)</v>
      </c>
      <c r="B28" s="34" t="str">
        <f>IF(AND('Example costing'!B30&lt;&gt;"",'Example costing'!O30="Y",'Example costing'!I30&lt;&gt;""),'Example costing'!C30&amp;"","")</f>
        <v>% of value</v>
      </c>
      <c r="C28" s="34">
        <f>IF(AND('Example costing'!B30&lt;&gt;"",'Example costing'!O30="Y",'Example costing'!I30&lt;&gt;""),'Example costing'!D30,"")</f>
        <v>48000</v>
      </c>
      <c r="D28" s="34" t="str">
        <f>IF(AND('Example costing'!B30&lt;&gt;"",'Example costing'!O30="Y",'Example costing'!I30&lt;&gt;""),IF('Example costing'!E30="",'Example costing'!B8,'Example costing'!E30)&amp;"","")</f>
        <v>EUR</v>
      </c>
      <c r="E28" s="35">
        <f>IF(AND('Example costing'!B30&lt;&gt;"",'Example costing'!O30="Y",'Example costing'!I30&lt;&gt;""),'Example costing'!I30,"")</f>
        <v>0.003</v>
      </c>
      <c r="F28" s="36">
        <f>IF(AND('Example costing'!B30&lt;&gt;"",'Example costing'!O30="Y",'Example costing'!I30&lt;&gt;""),'Example costing'!L30,"")</f>
        <v>144</v>
      </c>
    </row>
    <row r="29" spans="1:6" x14ac:dyDescent="0.25">
      <c r="A29" s="34" t="str">
        <f>IF(AND('Example costing'!B31&lt;&gt;"",'Example costing'!O31="Y",'Example costing'!I31&lt;&gt;""),'Example costing'!B31&amp;IF('Example costing'!P31="Y"," (optional)",""),"")</f>
        <v/>
      </c>
      <c r="B29" s="34" t="str">
        <f>IF(AND('Example costing'!B31&lt;&gt;"",'Example costing'!O31="Y",'Example costing'!I31&lt;&gt;""),'Example costing'!C31&amp;"","")</f>
        <v/>
      </c>
      <c r="C29" s="34" t="str">
        <f>IF(AND('Example costing'!B31&lt;&gt;"",'Example costing'!O31="Y",'Example costing'!I31&lt;&gt;""),'Example costing'!D31,"")</f>
        <v/>
      </c>
      <c r="D29" s="34" t="str">
        <f>IF(AND('Example costing'!B31&lt;&gt;"",'Example costing'!O31="Y",'Example costing'!I31&lt;&gt;""),IF('Example costing'!E31="",'Example costing'!B8,'Example costing'!E31)&amp;"","")</f>
        <v/>
      </c>
      <c r="E29" s="35" t="str">
        <f>IF(AND('Example costing'!B31&lt;&gt;"",'Example costing'!O31="Y",'Example costing'!I31&lt;&gt;""),'Example costing'!I31,"")</f>
        <v/>
      </c>
      <c r="F29" s="36" t="str">
        <f>IF(AND('Example costing'!B31&lt;&gt;"",'Example costing'!O31="Y",'Example costing'!I31&lt;&gt;""),'Example costing'!L31,"")</f>
        <v/>
      </c>
    </row>
    <row r="30" spans="1:6" x14ac:dyDescent="0.25">
      <c r="A30" s="34" t="str">
        <f>IF(AND('Example costing'!B32&lt;&gt;"",'Example costing'!O32="Y",'Example costing'!I32&lt;&gt;""),'Example costing'!B32&amp;IF('Example costing'!P32="Y"," (optional)",""),"")</f>
        <v/>
      </c>
      <c r="B30" s="34" t="str">
        <f>IF(AND('Example costing'!B32&lt;&gt;"",'Example costing'!O32="Y",'Example costing'!I32&lt;&gt;""),'Example costing'!C32&amp;"","")</f>
        <v/>
      </c>
      <c r="C30" s="34" t="str">
        <f>IF(AND('Example costing'!B32&lt;&gt;"",'Example costing'!O32="Y",'Example costing'!I32&lt;&gt;""),'Example costing'!D32,"")</f>
        <v/>
      </c>
      <c r="D30" s="34" t="str">
        <f>IF(AND('Example costing'!B32&lt;&gt;"",'Example costing'!O32="Y",'Example costing'!I32&lt;&gt;""),IF('Example costing'!E32="",'Example costing'!B8,'Example costing'!E32)&amp;"","")</f>
        <v/>
      </c>
      <c r="E30" s="35" t="str">
        <f>IF(AND('Example costing'!B32&lt;&gt;"",'Example costing'!O32="Y",'Example costing'!I32&lt;&gt;""),'Example costing'!I32,"")</f>
        <v/>
      </c>
      <c r="F30" s="36" t="str">
        <f>IF(AND('Example costing'!B32&lt;&gt;"",'Example costing'!O32="Y",'Example costing'!I32&lt;&gt;""),'Example costing'!L32,"")</f>
        <v/>
      </c>
    </row>
    <row r="31" spans="1:6" x14ac:dyDescent="0.25">
      <c r="A31" s="34" t="str">
        <f>IF(AND('Example costing'!B33&lt;&gt;"",'Example costing'!O33="Y",'Example costing'!I33&lt;&gt;""),'Example costing'!B33&amp;IF('Example costing'!P33="Y"," (optional)",""),"")</f>
        <v/>
      </c>
      <c r="B31" s="34" t="str">
        <f>IF(AND('Example costing'!B33&lt;&gt;"",'Example costing'!O33="Y",'Example costing'!I33&lt;&gt;""),'Example costing'!C33&amp;"","")</f>
        <v/>
      </c>
      <c r="C31" s="34" t="str">
        <f>IF(AND('Example costing'!B33&lt;&gt;"",'Example costing'!O33="Y",'Example costing'!I33&lt;&gt;""),'Example costing'!D33,"")</f>
        <v/>
      </c>
      <c r="D31" s="34" t="str">
        <f>IF(AND('Example costing'!B33&lt;&gt;"",'Example costing'!O33="Y",'Example costing'!I33&lt;&gt;""),IF('Example costing'!E33="",'Example costing'!B8,'Example costing'!E33)&amp;"","")</f>
        <v/>
      </c>
      <c r="E31" s="35" t="str">
        <f>IF(AND('Example costing'!B33&lt;&gt;"",'Example costing'!O33="Y",'Example costing'!I33&lt;&gt;""),'Example costing'!I33,"")</f>
        <v/>
      </c>
      <c r="F31" s="36" t="str">
        <f>IF(AND('Example costing'!B33&lt;&gt;"",'Example costing'!O33="Y",'Example costing'!I33&lt;&gt;""),'Example costing'!L33,"")</f>
        <v/>
      </c>
    </row>
    <row r="32" spans="1:6" x14ac:dyDescent="0.25">
      <c r="A32" s="34" t="str">
        <f>IF(AND('Example costing'!B34&lt;&gt;"",'Example costing'!O34="Y",'Example costing'!I34&lt;&gt;""),'Example costing'!B34&amp;IF('Example costing'!P34="Y"," (optional)",""),"")</f>
        <v/>
      </c>
      <c r="B32" s="34" t="str">
        <f>IF(AND('Example costing'!B34&lt;&gt;"",'Example costing'!O34="Y",'Example costing'!I34&lt;&gt;""),'Example costing'!C34&amp;"","")</f>
        <v/>
      </c>
      <c r="C32" s="34" t="str">
        <f>IF(AND('Example costing'!B34&lt;&gt;"",'Example costing'!O34="Y",'Example costing'!I34&lt;&gt;""),'Example costing'!D34,"")</f>
        <v/>
      </c>
      <c r="D32" s="34" t="str">
        <f>IF(AND('Example costing'!B34&lt;&gt;"",'Example costing'!O34="Y",'Example costing'!I34&lt;&gt;""),IF('Example costing'!E34="",'Example costing'!B8,'Example costing'!E34)&amp;"","")</f>
        <v/>
      </c>
      <c r="E32" s="35" t="str">
        <f>IF(AND('Example costing'!B34&lt;&gt;"",'Example costing'!O34="Y",'Example costing'!I34&lt;&gt;""),'Example costing'!I34,"")</f>
        <v/>
      </c>
      <c r="F32" s="36" t="str">
        <f>IF(AND('Example costing'!B34&lt;&gt;"",'Example costing'!O34="Y",'Example costing'!I34&lt;&gt;""),'Example costing'!L34,"")</f>
        <v/>
      </c>
    </row>
    <row r="33" spans="1:6" x14ac:dyDescent="0.25">
      <c r="A33" s="34" t="str">
        <f>IF(AND('Example costing'!B35&lt;&gt;"",'Example costing'!O35="Y",'Example costing'!I35&lt;&gt;""),'Example costing'!B35&amp;IF('Example costing'!P35="Y"," (optional)",""),"")</f>
        <v/>
      </c>
      <c r="B33" s="34" t="str">
        <f>IF(AND('Example costing'!B35&lt;&gt;"",'Example costing'!O35="Y",'Example costing'!I35&lt;&gt;""),'Example costing'!C35&amp;"","")</f>
        <v/>
      </c>
      <c r="C33" s="34" t="str">
        <f>IF(AND('Example costing'!B35&lt;&gt;"",'Example costing'!O35="Y",'Example costing'!I35&lt;&gt;""),'Example costing'!D35,"")</f>
        <v/>
      </c>
      <c r="D33" s="34" t="str">
        <f>IF(AND('Example costing'!B35&lt;&gt;"",'Example costing'!O35="Y",'Example costing'!I35&lt;&gt;""),IF('Example costing'!E35="",'Example costing'!B8,'Example costing'!E35)&amp;"","")</f>
        <v/>
      </c>
      <c r="E33" s="35" t="str">
        <f>IF(AND('Example costing'!B35&lt;&gt;"",'Example costing'!O35="Y",'Example costing'!I35&lt;&gt;""),'Example costing'!I35,"")</f>
        <v/>
      </c>
      <c r="F33" s="36" t="str">
        <f>IF(AND('Example costing'!B35&lt;&gt;"",'Example costing'!O35="Y",'Example costing'!I35&lt;&gt;""),'Example costing'!L35,"")</f>
        <v/>
      </c>
    </row>
    <row r="34" spans="1:6" x14ac:dyDescent="0.25">
      <c r="A34" s="34" t="str">
        <f>IF(AND('Example costing'!B36&lt;&gt;"",'Example costing'!O36="Y",'Example costing'!I36&lt;&gt;""),'Example costing'!B36&amp;IF('Example costing'!P36="Y"," (optional)",""),"")</f>
        <v/>
      </c>
      <c r="B34" s="34" t="str">
        <f>IF(AND('Example costing'!B36&lt;&gt;"",'Example costing'!O36="Y",'Example costing'!I36&lt;&gt;""),'Example costing'!C36&amp;"","")</f>
        <v/>
      </c>
      <c r="C34" s="34" t="str">
        <f>IF(AND('Example costing'!B36&lt;&gt;"",'Example costing'!O36="Y",'Example costing'!I36&lt;&gt;""),'Example costing'!D36,"")</f>
        <v/>
      </c>
      <c r="D34" s="34" t="str">
        <f>IF(AND('Example costing'!B36&lt;&gt;"",'Example costing'!O36="Y",'Example costing'!I36&lt;&gt;""),IF('Example costing'!E36="",'Example costing'!B8,'Example costing'!E36)&amp;"","")</f>
        <v/>
      </c>
      <c r="E34" s="35" t="str">
        <f>IF(AND('Example costing'!B36&lt;&gt;"",'Example costing'!O36="Y",'Example costing'!I36&lt;&gt;""),'Example costing'!I36,"")</f>
        <v/>
      </c>
      <c r="F34" s="36" t="str">
        <f>IF(AND('Example costing'!B36&lt;&gt;"",'Example costing'!O36="Y",'Example costing'!I36&lt;&gt;""),'Example costing'!L36,"")</f>
        <v/>
      </c>
    </row>
    <row r="35" spans="1:6" x14ac:dyDescent="0.25">
      <c r="A35" s="34" t="str">
        <f>IF(AND('Example costing'!B37&lt;&gt;"",'Example costing'!O37="Y",'Example costing'!I37&lt;&gt;""),'Example costing'!B37&amp;IF('Example costing'!P37="Y"," (optional)",""),"")</f>
        <v/>
      </c>
      <c r="B35" s="34" t="str">
        <f>IF(AND('Example costing'!B37&lt;&gt;"",'Example costing'!O37="Y",'Example costing'!I37&lt;&gt;""),'Example costing'!C37&amp;"","")</f>
        <v/>
      </c>
      <c r="C35" s="34" t="str">
        <f>IF(AND('Example costing'!B37&lt;&gt;"",'Example costing'!O37="Y",'Example costing'!I37&lt;&gt;""),'Example costing'!D37,"")</f>
        <v/>
      </c>
      <c r="D35" s="34" t="str">
        <f>IF(AND('Example costing'!B37&lt;&gt;"",'Example costing'!O37="Y",'Example costing'!I37&lt;&gt;""),IF('Example costing'!E37="",'Example costing'!B8,'Example costing'!E37)&amp;"","")</f>
        <v/>
      </c>
      <c r="E35" s="35" t="str">
        <f>IF(AND('Example costing'!B37&lt;&gt;"",'Example costing'!O37="Y",'Example costing'!I37&lt;&gt;""),'Example costing'!I37,"")</f>
        <v/>
      </c>
      <c r="F35" s="36" t="str">
        <f>IF(AND('Example costing'!B37&lt;&gt;"",'Example costing'!O37="Y",'Example costing'!I37&lt;&gt;""),'Example costing'!L37,"")</f>
        <v/>
      </c>
    </row>
    <row r="36" spans="1:6" x14ac:dyDescent="0.25">
      <c r="A36" s="34" t="str">
        <f>IF(AND('Example costing'!B38&lt;&gt;"",'Example costing'!O38="Y",'Example costing'!I38&lt;&gt;""),'Example costing'!B38&amp;IF('Example costing'!P38="Y"," (optional)",""),"")</f>
        <v/>
      </c>
      <c r="B36" s="34" t="str">
        <f>IF(AND('Example costing'!B38&lt;&gt;"",'Example costing'!O38="Y",'Example costing'!I38&lt;&gt;""),'Example costing'!C38&amp;"","")</f>
        <v/>
      </c>
      <c r="C36" s="34" t="str">
        <f>IF(AND('Example costing'!B38&lt;&gt;"",'Example costing'!O38="Y",'Example costing'!I38&lt;&gt;""),'Example costing'!D38,"")</f>
        <v/>
      </c>
      <c r="D36" s="34" t="str">
        <f>IF(AND('Example costing'!B38&lt;&gt;"",'Example costing'!O38="Y",'Example costing'!I38&lt;&gt;""),IF('Example costing'!E38="",'Example costing'!B8,'Example costing'!E38)&amp;"","")</f>
        <v/>
      </c>
      <c r="E36" s="35" t="str">
        <f>IF(AND('Example costing'!B38&lt;&gt;"",'Example costing'!O38="Y",'Example costing'!I38&lt;&gt;""),'Example costing'!I38,"")</f>
        <v/>
      </c>
      <c r="F36" s="36" t="str">
        <f>IF(AND('Example costing'!B38&lt;&gt;"",'Example costing'!O38="Y",'Example costing'!I38&lt;&gt;""),'Example costing'!L38,"")</f>
        <v/>
      </c>
    </row>
    <row r="37" spans="1:6" x14ac:dyDescent="0.25">
      <c r="A37" s="34" t="str">
        <f>IF(AND('Example costing'!B39&lt;&gt;"",'Example costing'!O39="Y",'Example costing'!I39&lt;&gt;""),'Example costing'!B39&amp;IF('Example costing'!P39="Y"," (optional)",""),"")</f>
        <v/>
      </c>
      <c r="B37" s="34" t="str">
        <f>IF(AND('Example costing'!B39&lt;&gt;"",'Example costing'!O39="Y",'Example costing'!I39&lt;&gt;""),'Example costing'!C39&amp;"","")</f>
        <v/>
      </c>
      <c r="C37" s="34" t="str">
        <f>IF(AND('Example costing'!B39&lt;&gt;"",'Example costing'!O39="Y",'Example costing'!I39&lt;&gt;""),'Example costing'!D39,"")</f>
        <v/>
      </c>
      <c r="D37" s="34" t="str">
        <f>IF(AND('Example costing'!B39&lt;&gt;"",'Example costing'!O39="Y",'Example costing'!I39&lt;&gt;""),IF('Example costing'!E39="",'Example costing'!B8,'Example costing'!E39)&amp;"","")</f>
        <v/>
      </c>
      <c r="E37" s="35" t="str">
        <f>IF(AND('Example costing'!B39&lt;&gt;"",'Example costing'!O39="Y",'Example costing'!I39&lt;&gt;""),'Example costing'!I39,"")</f>
        <v/>
      </c>
      <c r="F37" s="36" t="str">
        <f>IF(AND('Example costing'!B39&lt;&gt;"",'Example costing'!O39="Y",'Example costing'!I39&lt;&gt;""),'Example costing'!L39,"")</f>
        <v/>
      </c>
    </row>
    <row r="38" spans="1:6" x14ac:dyDescent="0.25">
      <c r="A38" s="34" t="str">
        <f>IF(AND('Example costing'!B40&lt;&gt;"",'Example costing'!O40="Y",'Example costing'!I40&lt;&gt;""),'Example costing'!B40&amp;IF('Example costing'!P40="Y"," (optional)",""),"")</f>
        <v/>
      </c>
      <c r="B38" s="34" t="str">
        <f>IF(AND('Example costing'!B40&lt;&gt;"",'Example costing'!O40="Y",'Example costing'!I40&lt;&gt;""),'Example costing'!C40&amp;"","")</f>
        <v/>
      </c>
      <c r="C38" s="34" t="str">
        <f>IF(AND('Example costing'!B40&lt;&gt;"",'Example costing'!O40="Y",'Example costing'!I40&lt;&gt;""),'Example costing'!D40,"")</f>
        <v/>
      </c>
      <c r="D38" s="34" t="str">
        <f>IF(AND('Example costing'!B40&lt;&gt;"",'Example costing'!O40="Y",'Example costing'!I40&lt;&gt;""),IF('Example costing'!E40="",'Example costing'!B8,'Example costing'!E40)&amp;"","")</f>
        <v/>
      </c>
      <c r="E38" s="35" t="str">
        <f>IF(AND('Example costing'!B40&lt;&gt;"",'Example costing'!O40="Y",'Example costing'!I40&lt;&gt;""),'Example costing'!I40,"")</f>
        <v/>
      </c>
      <c r="F38" s="36" t="str">
        <f>IF(AND('Example costing'!B40&lt;&gt;"",'Example costing'!O40="Y",'Example costing'!I40&lt;&gt;""),'Example costing'!L40,"")</f>
        <v/>
      </c>
    </row>
    <row r="39" spans="1:6" x14ac:dyDescent="0.25">
      <c r="A39" s="34" t="str">
        <f>IF(AND('Example costing'!B41&lt;&gt;"",'Example costing'!O41="Y",'Example costing'!I41&lt;&gt;""),'Example costing'!B41&amp;IF('Example costing'!P41="Y"," (optional)",""),"")</f>
        <v/>
      </c>
      <c r="B39" s="34" t="str">
        <f>IF(AND('Example costing'!B41&lt;&gt;"",'Example costing'!O41="Y",'Example costing'!I41&lt;&gt;""),'Example costing'!C41&amp;"","")</f>
        <v/>
      </c>
      <c r="C39" s="34" t="str">
        <f>IF(AND('Example costing'!B41&lt;&gt;"",'Example costing'!O41="Y",'Example costing'!I41&lt;&gt;""),'Example costing'!D41,"")</f>
        <v/>
      </c>
      <c r="D39" s="34" t="str">
        <f>IF(AND('Example costing'!B41&lt;&gt;"",'Example costing'!O41="Y",'Example costing'!I41&lt;&gt;""),IF('Example costing'!E41="",'Example costing'!B8,'Example costing'!E41)&amp;"","")</f>
        <v/>
      </c>
      <c r="E39" s="35" t="str">
        <f>IF(AND('Example costing'!B41&lt;&gt;"",'Example costing'!O41="Y",'Example costing'!I41&lt;&gt;""),'Example costing'!I41,"")</f>
        <v/>
      </c>
      <c r="F39" s="36" t="str">
        <f>IF(AND('Example costing'!B41&lt;&gt;"",'Example costing'!O41="Y",'Example costing'!I41&lt;&gt;""),'Example costing'!L41,"")</f>
        <v/>
      </c>
    </row>
    <row r="40" spans="1:6" x14ac:dyDescent="0.25">
      <c r="A40" s="34" t="str">
        <f>IF(AND('Example costing'!B42&lt;&gt;"",'Example costing'!O42="Y",'Example costing'!I42&lt;&gt;""),'Example costing'!B42&amp;IF('Example costing'!P42="Y"," (optional)",""),"")</f>
        <v/>
      </c>
      <c r="B40" s="34" t="str">
        <f>IF(AND('Example costing'!B42&lt;&gt;"",'Example costing'!O42="Y",'Example costing'!I42&lt;&gt;""),'Example costing'!C42&amp;"","")</f>
        <v/>
      </c>
      <c r="C40" s="34" t="str">
        <f>IF(AND('Example costing'!B42&lt;&gt;"",'Example costing'!O42="Y",'Example costing'!I42&lt;&gt;""),'Example costing'!D42,"")</f>
        <v/>
      </c>
      <c r="D40" s="34" t="str">
        <f>IF(AND('Example costing'!B42&lt;&gt;"",'Example costing'!O42="Y",'Example costing'!I42&lt;&gt;""),IF('Example costing'!E42="",'Example costing'!B8,'Example costing'!E42)&amp;"","")</f>
        <v/>
      </c>
      <c r="E40" s="35" t="str">
        <f>IF(AND('Example costing'!B42&lt;&gt;"",'Example costing'!O42="Y",'Example costing'!I42&lt;&gt;""),'Example costing'!I42,"")</f>
        <v/>
      </c>
      <c r="F40" s="36" t="str">
        <f>IF(AND('Example costing'!B42&lt;&gt;"",'Example costing'!O42="Y",'Example costing'!I42&lt;&gt;""),'Example costing'!L42,"")</f>
        <v/>
      </c>
    </row>
    <row r="41" spans="1:6" x14ac:dyDescent="0.25">
      <c r="A41" s="34" t="str">
        <f>IF(AND('Example costing'!B43&lt;&gt;"",'Example costing'!O43="Y",'Example costing'!I43&lt;&gt;""),'Example costing'!B43&amp;IF('Example costing'!P43="Y"," (optional)",""),"")</f>
        <v/>
      </c>
      <c r="B41" s="34" t="str">
        <f>IF(AND('Example costing'!B43&lt;&gt;"",'Example costing'!O43="Y",'Example costing'!I43&lt;&gt;""),'Example costing'!C43&amp;"","")</f>
        <v/>
      </c>
      <c r="C41" s="34" t="str">
        <f>IF(AND('Example costing'!B43&lt;&gt;"",'Example costing'!O43="Y",'Example costing'!I43&lt;&gt;""),'Example costing'!D43,"")</f>
        <v/>
      </c>
      <c r="D41" s="34" t="str">
        <f>IF(AND('Example costing'!B43&lt;&gt;"",'Example costing'!O43="Y",'Example costing'!I43&lt;&gt;""),IF('Example costing'!E43="",'Example costing'!B8,'Example costing'!E43)&amp;"","")</f>
        <v/>
      </c>
      <c r="E41" s="35" t="str">
        <f>IF(AND('Example costing'!B43&lt;&gt;"",'Example costing'!O43="Y",'Example costing'!I43&lt;&gt;""),'Example costing'!I43,"")</f>
        <v/>
      </c>
      <c r="F41" s="36" t="str">
        <f>IF(AND('Example costing'!B43&lt;&gt;"",'Example costing'!O43="Y",'Example costing'!I43&lt;&gt;""),'Example costing'!L43,"")</f>
        <v/>
      </c>
    </row>
    <row r="43" spans="5:6" x14ac:dyDescent="0.25">
      <c r="E43" s="37" t="str">
        <f>"Total ("&amp;'Example costing'!B8&amp;")"</f>
        <v>Total (EUR)</v>
      </c>
      <c r="F43" s="38">
        <f>SUMIFS('Example costing'!L24:L43,'Example costing'!O24:O43,"Y",'Example costing'!P24:P43,"&lt;&gt;Y")</f>
        <v>2777.4</v>
      </c>
    </row>
    <row r="44" spans="5:6" x14ac:dyDescent="0.25">
      <c r="E44" s="39" t="s">
        <v>102</v>
      </c>
      <c r="F44" s="40">
        <f>SUMIFS('Example costing'!L24:L43,'Example costing'!O24:O43,"Y",'Example costing'!P24:P43,"Y")</f>
        <v>144</v>
      </c>
    </row>
    <row r="46" spans="1:1" x14ac:dyDescent="0.25">
      <c r="A46" s="8" t="s">
        <v>103</v>
      </c>
    </row>
    <row r="47" spans="1:6" x14ac:dyDescent="0.25">
      <c r="A47" s="2" t="s">
        <v>104</v>
      </c>
      <c r="B47" s="2"/>
      <c r="C47" s="2"/>
      <c r="D47" s="2"/>
      <c r="E47" s="2"/>
      <c r="F47" s="2"/>
    </row>
    <row r="48" spans="1:6" x14ac:dyDescent="0.25">
      <c r="A48" s="2" t="s">
        <v>105</v>
      </c>
      <c r="B48" s="2"/>
      <c r="C48" s="2"/>
      <c r="D48" s="2"/>
      <c r="E48" s="2"/>
      <c r="F48" s="2"/>
    </row>
    <row r="49" spans="1:6" x14ac:dyDescent="0.25">
      <c r="A49" s="2" t="s">
        <v>106</v>
      </c>
      <c r="B49" s="2"/>
      <c r="C49" s="2"/>
      <c r="D49" s="2"/>
      <c r="E49" s="2"/>
      <c r="F49" s="2"/>
    </row>
    <row r="50" spans="1:6" x14ac:dyDescent="0.25">
      <c r="A50" s="2" t="s">
        <v>107</v>
      </c>
      <c r="B50" s="2"/>
      <c r="C50" s="2"/>
      <c r="D50" s="2"/>
      <c r="E50" s="2"/>
      <c r="F50" s="2"/>
    </row>
    <row r="51" spans="1:6" x14ac:dyDescent="0.25">
      <c r="A51" s="2" t="s">
        <v>108</v>
      </c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 t="s">
        <v>109</v>
      </c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</sheetData>
  <mergeCells count="23"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3A3A"/>
    <pageSetUpPr fitToPage="1"/>
  </sheetPr>
  <dimension ref="A1:Q48"/>
  <sheetViews>
    <sheetView workbookViewId="0">
      <pane ySplit="23" topLeftCell="A2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0" customWidth="1"/>
    <col min="3" max="3" width="16" customWidth="1"/>
    <col min="4" max="5" width="10" customWidth="1"/>
    <col min="6" max="6" width="11" customWidth="1"/>
    <col min="7" max="7" width="12" customWidth="1"/>
    <col min="8" max="8" width="14" customWidth="1"/>
    <col min="9" max="9" width="12" customWidth="1"/>
    <col min="10" max="12" width="14" customWidth="1"/>
    <col min="13" max="13" width="12" customWidth="1"/>
    <col min="14" max="14" width="10" customWidth="1"/>
    <col min="15" max="15" width="12" customWidth="1"/>
    <col min="16" max="16" width="11" customWidth="1"/>
    <col min="17" max="17" width="18" customWidth="1"/>
  </cols>
  <sheetData>
    <row r="1" ht="22" customHeight="1" spans="1:17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3" spans="1:4" x14ac:dyDescent="0.25">
      <c r="A3" s="6" t="s">
        <v>24</v>
      </c>
      <c r="B3" s="7" t="s">
        <v>2</v>
      </c>
      <c r="D3" s="8" t="s">
        <v>26</v>
      </c>
    </row>
    <row r="4" spans="1:5" x14ac:dyDescent="0.25">
      <c r="A4" s="6" t="s">
        <v>27</v>
      </c>
      <c r="B4" s="9" t="s">
        <v>2</v>
      </c>
      <c r="D4" s="6" t="s">
        <v>28</v>
      </c>
      <c r="E4" s="7" t="s">
        <v>2</v>
      </c>
    </row>
    <row r="5" spans="1:5" x14ac:dyDescent="0.25">
      <c r="A5" s="6" t="s">
        <v>29</v>
      </c>
      <c r="B5" s="9" t="s">
        <v>2</v>
      </c>
      <c r="D5" s="6" t="s">
        <v>30</v>
      </c>
      <c r="E5" s="10" t="s">
        <v>2</v>
      </c>
    </row>
    <row r="6" spans="1:5" x14ac:dyDescent="0.25">
      <c r="A6" s="6" t="s">
        <v>31</v>
      </c>
      <c r="B6" s="7" t="s">
        <v>2</v>
      </c>
      <c r="D6" s="6" t="s">
        <v>33</v>
      </c>
      <c r="E6" s="11" t="s">
        <v>2</v>
      </c>
    </row>
    <row r="7" spans="1:5" x14ac:dyDescent="0.25">
      <c r="A7" s="6" t="s">
        <v>34</v>
      </c>
      <c r="B7" s="7" t="s">
        <v>2</v>
      </c>
      <c r="D7" s="6" t="s">
        <v>36</v>
      </c>
      <c r="E7" s="12" t="str">
        <f>IF(OR(E5="",E6=""),"",MAX(E5,ROUND(E6*167,1)))</f>
        <v/>
      </c>
    </row>
    <row r="8" spans="1:5" x14ac:dyDescent="0.25">
      <c r="A8" s="6" t="s">
        <v>37</v>
      </c>
      <c r="B8" s="7" t="s">
        <v>73</v>
      </c>
      <c r="D8" s="6" t="s">
        <v>39</v>
      </c>
      <c r="E8" s="13" t="str">
        <f>IF(OR(E5="",E6=""),"",MAX(E5/1000,E6))</f>
        <v/>
      </c>
    </row>
    <row r="9" spans="1:2" x14ac:dyDescent="0.25">
      <c r="A9" s="6" t="s">
        <v>40</v>
      </c>
      <c r="B9" s="7" t="s">
        <v>2</v>
      </c>
    </row>
    <row r="10" spans="1:17" x14ac:dyDescent="0.25">
      <c r="A10" s="6" t="s">
        <v>42</v>
      </c>
      <c r="B10" s="7" t="s">
        <v>2</v>
      </c>
      <c r="D10" s="14" t="s">
        <v>44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x14ac:dyDescent="0.25">
      <c r="A11" s="6" t="s">
        <v>45</v>
      </c>
      <c r="B11" s="7" t="s">
        <v>2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" x14ac:dyDescent="0.25">
      <c r="A12" s="6" t="s">
        <v>47</v>
      </c>
      <c r="B12" s="7" t="s">
        <v>2</v>
      </c>
    </row>
    <row r="13" spans="1:2" x14ac:dyDescent="0.25">
      <c r="A13" s="6" t="s">
        <v>49</v>
      </c>
      <c r="B13" s="7" t="s">
        <v>2</v>
      </c>
    </row>
    <row r="14" spans="1:2" x14ac:dyDescent="0.25">
      <c r="A14" s="6" t="s">
        <v>51</v>
      </c>
      <c r="B14" s="7" t="s">
        <v>2</v>
      </c>
    </row>
    <row r="23" ht="32" customHeight="1" spans="1:17" x14ac:dyDescent="0.25">
      <c r="A23" s="15" t="s">
        <v>53</v>
      </c>
      <c r="B23" s="15" t="s">
        <v>54</v>
      </c>
      <c r="C23" s="15" t="s">
        <v>55</v>
      </c>
      <c r="D23" s="15" t="s">
        <v>56</v>
      </c>
      <c r="E23" s="15" t="s">
        <v>57</v>
      </c>
      <c r="F23" s="15" t="s">
        <v>58</v>
      </c>
      <c r="G23" s="15" t="s">
        <v>59</v>
      </c>
      <c r="H23" s="15" t="s">
        <v>60</v>
      </c>
      <c r="I23" s="15" t="s">
        <v>61</v>
      </c>
      <c r="J23" s="15" t="s">
        <v>62</v>
      </c>
      <c r="K23" s="15" t="s">
        <v>63</v>
      </c>
      <c r="L23" s="15" t="s">
        <v>64</v>
      </c>
      <c r="M23" s="15" t="s">
        <v>65</v>
      </c>
      <c r="N23" s="15" t="s">
        <v>66</v>
      </c>
      <c r="O23" s="15" t="s">
        <v>67</v>
      </c>
      <c r="P23" s="15" t="s">
        <v>68</v>
      </c>
      <c r="Q23" s="15" t="s">
        <v>69</v>
      </c>
    </row>
    <row r="24" spans="1:17" x14ac:dyDescent="0.25">
      <c r="A24" s="7"/>
      <c r="B24" s="7"/>
      <c r="C24" s="7"/>
      <c r="D24" s="7"/>
      <c r="E24" s="7"/>
      <c r="F24" s="16"/>
      <c r="G24" s="17"/>
      <c r="H24" s="18" t="str">
        <f>IF(OR(D24="",G24=""),"",ROUND(D24*G24,2))</f>
        <v/>
      </c>
      <c r="I24" s="17"/>
      <c r="J24" s="18" t="str">
        <f>IF(OR(D24="",I24=""),"",ROUND(D24*I24,2))</f>
        <v/>
      </c>
      <c r="K24" s="18" t="str">
        <f>IF(OR(H24="",AND(NOT(OR(E24="",E24=$B$8)),F24="")),"",ROUND(H24*IF(OR(E24="",E24=$B$8),1,F24),2))</f>
        <v/>
      </c>
      <c r="L24" s="18" t="str">
        <f>IF(OR(J24="",AND(NOT(OR(E24="",E24=$B$8)),F24="")),"",ROUND(J24*IF(OR(E24="",E24=$B$8),1,F24),2))</f>
        <v/>
      </c>
      <c r="M24" s="18" t="str">
        <f>IF(B24="","",N(L24)-N(K24))</f>
        <v/>
      </c>
      <c r="N24" s="19" t="str">
        <f>IF(N(L24)&gt;0,M24/L24,"")</f>
        <v/>
      </c>
      <c r="O24" s="7" t="s">
        <v>74</v>
      </c>
      <c r="P24" s="7" t="s">
        <v>75</v>
      </c>
      <c r="Q24" s="20" t="str">
        <f>IF(B24="","",IF(AND(NOT(OR(E24="",E24=$B$8)),F24=""),"FX rate needed",IF(AND(N(I24)&gt;0,G24=""),"Missing cost",IF(AND(O24="Y",I24=""),"No sell rate",""))))</f>
        <v/>
      </c>
    </row>
    <row r="25" spans="1:17" x14ac:dyDescent="0.25">
      <c r="A25" s="7"/>
      <c r="B25" s="7"/>
      <c r="C25" s="7"/>
      <c r="D25" s="7"/>
      <c r="E25" s="7"/>
      <c r="F25" s="16"/>
      <c r="G25" s="17"/>
      <c r="H25" s="18" t="str">
        <f>IF(OR(D25="",G25=""),"",ROUND(D25*G25,2))</f>
        <v/>
      </c>
      <c r="I25" s="17"/>
      <c r="J25" s="18" t="str">
        <f>IF(OR(D25="",I25=""),"",ROUND(D25*I25,2))</f>
        <v/>
      </c>
      <c r="K25" s="18" t="str">
        <f>IF(OR(H25="",AND(NOT(OR(E25="",E25=$B$8)),F25="")),"",ROUND(H25*IF(OR(E25="",E25=$B$8),1,F25),2))</f>
        <v/>
      </c>
      <c r="L25" s="18" t="str">
        <f>IF(OR(J25="",AND(NOT(OR(E25="",E25=$B$8)),F25="")),"",ROUND(J25*IF(OR(E25="",E25=$B$8),1,F25),2))</f>
        <v/>
      </c>
      <c r="M25" s="18" t="str">
        <f>IF(B25="","",N(L25)-N(K25))</f>
        <v/>
      </c>
      <c r="N25" s="19" t="str">
        <f>IF(N(L25)&gt;0,M25/L25,"")</f>
        <v/>
      </c>
      <c r="O25" s="7" t="s">
        <v>74</v>
      </c>
      <c r="P25" s="7" t="s">
        <v>75</v>
      </c>
      <c r="Q25" s="20" t="str">
        <f>IF(B25="","",IF(AND(NOT(OR(E25="",E25=$B$8)),F25=""),"FX rate needed",IF(AND(N(I25)&gt;0,G25=""),"Missing cost",IF(AND(O25="Y",I25=""),"No sell rate",""))))</f>
        <v/>
      </c>
    </row>
    <row r="26" spans="1:17" x14ac:dyDescent="0.25">
      <c r="A26" s="7"/>
      <c r="B26" s="7"/>
      <c r="C26" s="7"/>
      <c r="D26" s="7"/>
      <c r="E26" s="7"/>
      <c r="F26" s="16"/>
      <c r="G26" s="17"/>
      <c r="H26" s="18" t="str">
        <f>IF(OR(D26="",G26=""),"",ROUND(D26*G26,2))</f>
        <v/>
      </c>
      <c r="I26" s="17"/>
      <c r="J26" s="18" t="str">
        <f>IF(OR(D26="",I26=""),"",ROUND(D26*I26,2))</f>
        <v/>
      </c>
      <c r="K26" s="18" t="str">
        <f>IF(OR(H26="",AND(NOT(OR(E26="",E26=$B$8)),F26="")),"",ROUND(H26*IF(OR(E26="",E26=$B$8),1,F26),2))</f>
        <v/>
      </c>
      <c r="L26" s="18" t="str">
        <f>IF(OR(J26="",AND(NOT(OR(E26="",E26=$B$8)),F26="")),"",ROUND(J26*IF(OR(E26="",E26=$B$8),1,F26),2))</f>
        <v/>
      </c>
      <c r="M26" s="18" t="str">
        <f>IF(B26="","",N(L26)-N(K26))</f>
        <v/>
      </c>
      <c r="N26" s="19" t="str">
        <f>IF(N(L26)&gt;0,M26/L26,"")</f>
        <v/>
      </c>
      <c r="O26" s="7" t="s">
        <v>74</v>
      </c>
      <c r="P26" s="7" t="s">
        <v>75</v>
      </c>
      <c r="Q26" s="20" t="str">
        <f>IF(B26="","",IF(AND(NOT(OR(E26="",E26=$B$8)),F26=""),"FX rate needed",IF(AND(N(I26)&gt;0,G26=""),"Missing cost",IF(AND(O26="Y",I26=""),"No sell rate",""))))</f>
        <v/>
      </c>
    </row>
    <row r="27" spans="1:17" x14ac:dyDescent="0.25">
      <c r="A27" s="7"/>
      <c r="B27" s="7"/>
      <c r="C27" s="7"/>
      <c r="D27" s="7"/>
      <c r="E27" s="7"/>
      <c r="F27" s="16"/>
      <c r="G27" s="17"/>
      <c r="H27" s="18" t="str">
        <f>IF(OR(D27="",G27=""),"",ROUND(D27*G27,2))</f>
        <v/>
      </c>
      <c r="I27" s="17"/>
      <c r="J27" s="18" t="str">
        <f>IF(OR(D27="",I27=""),"",ROUND(D27*I27,2))</f>
        <v/>
      </c>
      <c r="K27" s="18" t="str">
        <f>IF(OR(H27="",AND(NOT(OR(E27="",E27=$B$8)),F27="")),"",ROUND(H27*IF(OR(E27="",E27=$B$8),1,F27),2))</f>
        <v/>
      </c>
      <c r="L27" s="18" t="str">
        <f>IF(OR(J27="",AND(NOT(OR(E27="",E27=$B$8)),F27="")),"",ROUND(J27*IF(OR(E27="",E27=$B$8),1,F27),2))</f>
        <v/>
      </c>
      <c r="M27" s="18" t="str">
        <f>IF(B27="","",N(L27)-N(K27))</f>
        <v/>
      </c>
      <c r="N27" s="19" t="str">
        <f>IF(N(L27)&gt;0,M27/L27,"")</f>
        <v/>
      </c>
      <c r="O27" s="7" t="s">
        <v>74</v>
      </c>
      <c r="P27" s="7" t="s">
        <v>75</v>
      </c>
      <c r="Q27" s="20" t="str">
        <f>IF(B27="","",IF(AND(NOT(OR(E27="",E27=$B$8)),F27=""),"FX rate needed",IF(AND(N(I27)&gt;0,G27=""),"Missing cost",IF(AND(O27="Y",I27=""),"No sell rate",""))))</f>
        <v/>
      </c>
    </row>
    <row r="28" spans="1:17" x14ac:dyDescent="0.25">
      <c r="A28" s="7"/>
      <c r="B28" s="7"/>
      <c r="C28" s="7"/>
      <c r="D28" s="7"/>
      <c r="E28" s="7"/>
      <c r="F28" s="16"/>
      <c r="G28" s="17"/>
      <c r="H28" s="18" t="str">
        <f>IF(OR(D28="",G28=""),"",ROUND(D28*G28,2))</f>
        <v/>
      </c>
      <c r="I28" s="17"/>
      <c r="J28" s="18" t="str">
        <f>IF(OR(D28="",I28=""),"",ROUND(D28*I28,2))</f>
        <v/>
      </c>
      <c r="K28" s="18" t="str">
        <f>IF(OR(H28="",AND(NOT(OR(E28="",E28=$B$8)),F28="")),"",ROUND(H28*IF(OR(E28="",E28=$B$8),1,F28),2))</f>
        <v/>
      </c>
      <c r="L28" s="18" t="str">
        <f>IF(OR(J28="",AND(NOT(OR(E28="",E28=$B$8)),F28="")),"",ROUND(J28*IF(OR(E28="",E28=$B$8),1,F28),2))</f>
        <v/>
      </c>
      <c r="M28" s="18" t="str">
        <f>IF(B28="","",N(L28)-N(K28))</f>
        <v/>
      </c>
      <c r="N28" s="19" t="str">
        <f>IF(N(L28)&gt;0,M28/L28,"")</f>
        <v/>
      </c>
      <c r="O28" s="7" t="s">
        <v>74</v>
      </c>
      <c r="P28" s="7" t="s">
        <v>75</v>
      </c>
      <c r="Q28" s="20" t="str">
        <f>IF(B28="","",IF(AND(NOT(OR(E28="",E28=$B$8)),F28=""),"FX rate needed",IF(AND(N(I28)&gt;0,G28=""),"Missing cost",IF(AND(O28="Y",I28=""),"No sell rate",""))))</f>
        <v/>
      </c>
    </row>
    <row r="29" spans="1:17" x14ac:dyDescent="0.25">
      <c r="A29" s="7"/>
      <c r="B29" s="7"/>
      <c r="C29" s="7"/>
      <c r="D29" s="7"/>
      <c r="E29" s="7"/>
      <c r="F29" s="16"/>
      <c r="G29" s="17"/>
      <c r="H29" s="18" t="str">
        <f>IF(OR(D29="",G29=""),"",ROUND(D29*G29,2))</f>
        <v/>
      </c>
      <c r="I29" s="17"/>
      <c r="J29" s="18" t="str">
        <f>IF(OR(D29="",I29=""),"",ROUND(D29*I29,2))</f>
        <v/>
      </c>
      <c r="K29" s="18" t="str">
        <f>IF(OR(H29="",AND(NOT(OR(E29="",E29=$B$8)),F29="")),"",ROUND(H29*IF(OR(E29="",E29=$B$8),1,F29),2))</f>
        <v/>
      </c>
      <c r="L29" s="18" t="str">
        <f>IF(OR(J29="",AND(NOT(OR(E29="",E29=$B$8)),F29="")),"",ROUND(J29*IF(OR(E29="",E29=$B$8),1,F29),2))</f>
        <v/>
      </c>
      <c r="M29" s="18" t="str">
        <f>IF(B29="","",N(L29)-N(K29))</f>
        <v/>
      </c>
      <c r="N29" s="19" t="str">
        <f>IF(N(L29)&gt;0,M29/L29,"")</f>
        <v/>
      </c>
      <c r="O29" s="7" t="s">
        <v>74</v>
      </c>
      <c r="P29" s="7" t="s">
        <v>75</v>
      </c>
      <c r="Q29" s="20" t="str">
        <f>IF(B29="","",IF(AND(NOT(OR(E29="",E29=$B$8)),F29=""),"FX rate needed",IF(AND(N(I29)&gt;0,G29=""),"Missing cost",IF(AND(O29="Y",I29=""),"No sell rate",""))))</f>
        <v/>
      </c>
    </row>
    <row r="30" spans="1:17" x14ac:dyDescent="0.25">
      <c r="A30" s="7"/>
      <c r="B30" s="7"/>
      <c r="C30" s="7"/>
      <c r="D30" s="7"/>
      <c r="E30" s="7"/>
      <c r="F30" s="16"/>
      <c r="G30" s="17"/>
      <c r="H30" s="18" t="str">
        <f>IF(OR(D30="",G30=""),"",ROUND(D30*G30,2))</f>
        <v/>
      </c>
      <c r="I30" s="17"/>
      <c r="J30" s="18" t="str">
        <f>IF(OR(D30="",I30=""),"",ROUND(D30*I30,2))</f>
        <v/>
      </c>
      <c r="K30" s="18" t="str">
        <f>IF(OR(H30="",AND(NOT(OR(E30="",E30=$B$8)),F30="")),"",ROUND(H30*IF(OR(E30="",E30=$B$8),1,F30),2))</f>
        <v/>
      </c>
      <c r="L30" s="18" t="str">
        <f>IF(OR(J30="",AND(NOT(OR(E30="",E30=$B$8)),F30="")),"",ROUND(J30*IF(OR(E30="",E30=$B$8),1,F30),2))</f>
        <v/>
      </c>
      <c r="M30" s="18" t="str">
        <f>IF(B30="","",N(L30)-N(K30))</f>
        <v/>
      </c>
      <c r="N30" s="19" t="str">
        <f>IF(N(L30)&gt;0,M30/L30,"")</f>
        <v/>
      </c>
      <c r="O30" s="7" t="s">
        <v>74</v>
      </c>
      <c r="P30" s="7" t="s">
        <v>75</v>
      </c>
      <c r="Q30" s="20" t="str">
        <f>IF(B30="","",IF(AND(NOT(OR(E30="",E30=$B$8)),F30=""),"FX rate needed",IF(AND(N(I30)&gt;0,G30=""),"Missing cost",IF(AND(O30="Y",I30=""),"No sell rate",""))))</f>
        <v/>
      </c>
    </row>
    <row r="31" spans="1:17" x14ac:dyDescent="0.25">
      <c r="A31" s="7"/>
      <c r="B31" s="7"/>
      <c r="C31" s="7"/>
      <c r="D31" s="7"/>
      <c r="E31" s="7"/>
      <c r="F31" s="16"/>
      <c r="G31" s="17"/>
      <c r="H31" s="18" t="str">
        <f>IF(OR(D31="",G31=""),"",ROUND(D31*G31,2))</f>
        <v/>
      </c>
      <c r="I31" s="17"/>
      <c r="J31" s="18" t="str">
        <f>IF(OR(D31="",I31=""),"",ROUND(D31*I31,2))</f>
        <v/>
      </c>
      <c r="K31" s="18" t="str">
        <f>IF(OR(H31="",AND(NOT(OR(E31="",E31=$B$8)),F31="")),"",ROUND(H31*IF(OR(E31="",E31=$B$8),1,F31),2))</f>
        <v/>
      </c>
      <c r="L31" s="18" t="str">
        <f>IF(OR(J31="",AND(NOT(OR(E31="",E31=$B$8)),F31="")),"",ROUND(J31*IF(OR(E31="",E31=$B$8),1,F31),2))</f>
        <v/>
      </c>
      <c r="M31" s="18" t="str">
        <f>IF(B31="","",N(L31)-N(K31))</f>
        <v/>
      </c>
      <c r="N31" s="19" t="str">
        <f>IF(N(L31)&gt;0,M31/L31,"")</f>
        <v/>
      </c>
      <c r="O31" s="7" t="s">
        <v>74</v>
      </c>
      <c r="P31" s="7" t="s">
        <v>75</v>
      </c>
      <c r="Q31" s="20" t="str">
        <f>IF(B31="","",IF(AND(NOT(OR(E31="",E31=$B$8)),F31=""),"FX rate needed",IF(AND(N(I31)&gt;0,G31=""),"Missing cost",IF(AND(O31="Y",I31=""),"No sell rate",""))))</f>
        <v/>
      </c>
    </row>
    <row r="32" spans="1:17" x14ac:dyDescent="0.25">
      <c r="A32" s="7"/>
      <c r="B32" s="7"/>
      <c r="C32" s="7"/>
      <c r="D32" s="7"/>
      <c r="E32" s="7"/>
      <c r="F32" s="16"/>
      <c r="G32" s="17"/>
      <c r="H32" s="18" t="str">
        <f>IF(OR(D32="",G32=""),"",ROUND(D32*G32,2))</f>
        <v/>
      </c>
      <c r="I32" s="17"/>
      <c r="J32" s="18" t="str">
        <f>IF(OR(D32="",I32=""),"",ROUND(D32*I32,2))</f>
        <v/>
      </c>
      <c r="K32" s="18" t="str">
        <f>IF(OR(H32="",AND(NOT(OR(E32="",E32=$B$8)),F32="")),"",ROUND(H32*IF(OR(E32="",E32=$B$8),1,F32),2))</f>
        <v/>
      </c>
      <c r="L32" s="18" t="str">
        <f>IF(OR(J32="",AND(NOT(OR(E32="",E32=$B$8)),F32="")),"",ROUND(J32*IF(OR(E32="",E32=$B$8),1,F32),2))</f>
        <v/>
      </c>
      <c r="M32" s="18" t="str">
        <f>IF(B32="","",N(L32)-N(K32))</f>
        <v/>
      </c>
      <c r="N32" s="19" t="str">
        <f>IF(N(L32)&gt;0,M32/L32,"")</f>
        <v/>
      </c>
      <c r="O32" s="7" t="s">
        <v>74</v>
      </c>
      <c r="P32" s="7" t="s">
        <v>75</v>
      </c>
      <c r="Q32" s="20" t="str">
        <f>IF(B32="","",IF(AND(NOT(OR(E32="",E32=$B$8)),F32=""),"FX rate needed",IF(AND(N(I32)&gt;0,G32=""),"Missing cost",IF(AND(O32="Y",I32=""),"No sell rate",""))))</f>
        <v/>
      </c>
    </row>
    <row r="33" spans="1:17" x14ac:dyDescent="0.25">
      <c r="A33" s="7"/>
      <c r="B33" s="7"/>
      <c r="C33" s="7"/>
      <c r="D33" s="7"/>
      <c r="E33" s="7"/>
      <c r="F33" s="16"/>
      <c r="G33" s="17"/>
      <c r="H33" s="18" t="str">
        <f>IF(OR(D33="",G33=""),"",ROUND(D33*G33,2))</f>
        <v/>
      </c>
      <c r="I33" s="17"/>
      <c r="J33" s="18" t="str">
        <f>IF(OR(D33="",I33=""),"",ROUND(D33*I33,2))</f>
        <v/>
      </c>
      <c r="K33" s="18" t="str">
        <f>IF(OR(H33="",AND(NOT(OR(E33="",E33=$B$8)),F33="")),"",ROUND(H33*IF(OR(E33="",E33=$B$8),1,F33),2))</f>
        <v/>
      </c>
      <c r="L33" s="18" t="str">
        <f>IF(OR(J33="",AND(NOT(OR(E33="",E33=$B$8)),F33="")),"",ROUND(J33*IF(OR(E33="",E33=$B$8),1,F33),2))</f>
        <v/>
      </c>
      <c r="M33" s="18" t="str">
        <f>IF(B33="","",N(L33)-N(K33))</f>
        <v/>
      </c>
      <c r="N33" s="19" t="str">
        <f>IF(N(L33)&gt;0,M33/L33,"")</f>
        <v/>
      </c>
      <c r="O33" s="7" t="s">
        <v>74</v>
      </c>
      <c r="P33" s="7" t="s">
        <v>75</v>
      </c>
      <c r="Q33" s="20" t="str">
        <f>IF(B33="","",IF(AND(NOT(OR(E33="",E33=$B$8)),F33=""),"FX rate needed",IF(AND(N(I33)&gt;0,G33=""),"Missing cost",IF(AND(O33="Y",I33=""),"No sell rate",""))))</f>
        <v/>
      </c>
    </row>
    <row r="34" spans="1:17" x14ac:dyDescent="0.25">
      <c r="A34" s="7"/>
      <c r="B34" s="7"/>
      <c r="C34" s="7"/>
      <c r="D34" s="7"/>
      <c r="E34" s="7"/>
      <c r="F34" s="16"/>
      <c r="G34" s="17"/>
      <c r="H34" s="18" t="str">
        <f>IF(OR(D34="",G34=""),"",ROUND(D34*G34,2))</f>
        <v/>
      </c>
      <c r="I34" s="17"/>
      <c r="J34" s="18" t="str">
        <f>IF(OR(D34="",I34=""),"",ROUND(D34*I34,2))</f>
        <v/>
      </c>
      <c r="K34" s="18" t="str">
        <f>IF(OR(H34="",AND(NOT(OR(E34="",E34=$B$8)),F34="")),"",ROUND(H34*IF(OR(E34="",E34=$B$8),1,F34),2))</f>
        <v/>
      </c>
      <c r="L34" s="18" t="str">
        <f>IF(OR(J34="",AND(NOT(OR(E34="",E34=$B$8)),F34="")),"",ROUND(J34*IF(OR(E34="",E34=$B$8),1,F34),2))</f>
        <v/>
      </c>
      <c r="M34" s="18" t="str">
        <f>IF(B34="","",N(L34)-N(K34))</f>
        <v/>
      </c>
      <c r="N34" s="19" t="str">
        <f>IF(N(L34)&gt;0,M34/L34,"")</f>
        <v/>
      </c>
      <c r="O34" s="7" t="s">
        <v>74</v>
      </c>
      <c r="P34" s="7" t="s">
        <v>75</v>
      </c>
      <c r="Q34" s="20" t="str">
        <f>IF(B34="","",IF(AND(NOT(OR(E34="",E34=$B$8)),F34=""),"FX rate needed",IF(AND(N(I34)&gt;0,G34=""),"Missing cost",IF(AND(O34="Y",I34=""),"No sell rate",""))))</f>
        <v/>
      </c>
    </row>
    <row r="35" spans="1:17" x14ac:dyDescent="0.25">
      <c r="A35" s="7"/>
      <c r="B35" s="7"/>
      <c r="C35" s="7"/>
      <c r="D35" s="7"/>
      <c r="E35" s="7"/>
      <c r="F35" s="16"/>
      <c r="G35" s="17"/>
      <c r="H35" s="18" t="str">
        <f>IF(OR(D35="",G35=""),"",ROUND(D35*G35,2))</f>
        <v/>
      </c>
      <c r="I35" s="17"/>
      <c r="J35" s="18" t="str">
        <f>IF(OR(D35="",I35=""),"",ROUND(D35*I35,2))</f>
        <v/>
      </c>
      <c r="K35" s="18" t="str">
        <f>IF(OR(H35="",AND(NOT(OR(E35="",E35=$B$8)),F35="")),"",ROUND(H35*IF(OR(E35="",E35=$B$8),1,F35),2))</f>
        <v/>
      </c>
      <c r="L35" s="18" t="str">
        <f>IF(OR(J35="",AND(NOT(OR(E35="",E35=$B$8)),F35="")),"",ROUND(J35*IF(OR(E35="",E35=$B$8),1,F35),2))</f>
        <v/>
      </c>
      <c r="M35" s="18" t="str">
        <f>IF(B35="","",N(L35)-N(K35))</f>
        <v/>
      </c>
      <c r="N35" s="19" t="str">
        <f>IF(N(L35)&gt;0,M35/L35,"")</f>
        <v/>
      </c>
      <c r="O35" s="7" t="s">
        <v>74</v>
      </c>
      <c r="P35" s="7" t="s">
        <v>75</v>
      </c>
      <c r="Q35" s="20" t="str">
        <f>IF(B35="","",IF(AND(NOT(OR(E35="",E35=$B$8)),F35=""),"FX rate needed",IF(AND(N(I35)&gt;0,G35=""),"Missing cost",IF(AND(O35="Y",I35=""),"No sell rate",""))))</f>
        <v/>
      </c>
    </row>
    <row r="36" spans="1:17" x14ac:dyDescent="0.25">
      <c r="A36" s="7"/>
      <c r="B36" s="7"/>
      <c r="C36" s="7"/>
      <c r="D36" s="7"/>
      <c r="E36" s="7"/>
      <c r="F36" s="16"/>
      <c r="G36" s="17"/>
      <c r="H36" s="18" t="str">
        <f>IF(OR(D36="",G36=""),"",ROUND(D36*G36,2))</f>
        <v/>
      </c>
      <c r="I36" s="17"/>
      <c r="J36" s="18" t="str">
        <f>IF(OR(D36="",I36=""),"",ROUND(D36*I36,2))</f>
        <v/>
      </c>
      <c r="K36" s="18" t="str">
        <f>IF(OR(H36="",AND(NOT(OR(E36="",E36=$B$8)),F36="")),"",ROUND(H36*IF(OR(E36="",E36=$B$8),1,F36),2))</f>
        <v/>
      </c>
      <c r="L36" s="18" t="str">
        <f>IF(OR(J36="",AND(NOT(OR(E36="",E36=$B$8)),F36="")),"",ROUND(J36*IF(OR(E36="",E36=$B$8),1,F36),2))</f>
        <v/>
      </c>
      <c r="M36" s="18" t="str">
        <f>IF(B36="","",N(L36)-N(K36))</f>
        <v/>
      </c>
      <c r="N36" s="19" t="str">
        <f>IF(N(L36)&gt;0,M36/L36,"")</f>
        <v/>
      </c>
      <c r="O36" s="7" t="s">
        <v>74</v>
      </c>
      <c r="P36" s="7" t="s">
        <v>75</v>
      </c>
      <c r="Q36" s="20" t="str">
        <f>IF(B36="","",IF(AND(NOT(OR(E36="",E36=$B$8)),F36=""),"FX rate needed",IF(AND(N(I36)&gt;0,G36=""),"Missing cost",IF(AND(O36="Y",I36=""),"No sell rate",""))))</f>
        <v/>
      </c>
    </row>
    <row r="37" spans="1:17" x14ac:dyDescent="0.25">
      <c r="A37" s="7"/>
      <c r="B37" s="7"/>
      <c r="C37" s="7"/>
      <c r="D37" s="7"/>
      <c r="E37" s="7"/>
      <c r="F37" s="16"/>
      <c r="G37" s="17"/>
      <c r="H37" s="18" t="str">
        <f>IF(OR(D37="",G37=""),"",ROUND(D37*G37,2))</f>
        <v/>
      </c>
      <c r="I37" s="17"/>
      <c r="J37" s="18" t="str">
        <f>IF(OR(D37="",I37=""),"",ROUND(D37*I37,2))</f>
        <v/>
      </c>
      <c r="K37" s="18" t="str">
        <f>IF(OR(H37="",AND(NOT(OR(E37="",E37=$B$8)),F37="")),"",ROUND(H37*IF(OR(E37="",E37=$B$8),1,F37),2))</f>
        <v/>
      </c>
      <c r="L37" s="18" t="str">
        <f>IF(OR(J37="",AND(NOT(OR(E37="",E37=$B$8)),F37="")),"",ROUND(J37*IF(OR(E37="",E37=$B$8),1,F37),2))</f>
        <v/>
      </c>
      <c r="M37" s="18" t="str">
        <f>IF(B37="","",N(L37)-N(K37))</f>
        <v/>
      </c>
      <c r="N37" s="19" t="str">
        <f>IF(N(L37)&gt;0,M37/L37,"")</f>
        <v/>
      </c>
      <c r="O37" s="7" t="s">
        <v>74</v>
      </c>
      <c r="P37" s="7" t="s">
        <v>75</v>
      </c>
      <c r="Q37" s="20" t="str">
        <f>IF(B37="","",IF(AND(NOT(OR(E37="",E37=$B$8)),F37=""),"FX rate needed",IF(AND(N(I37)&gt;0,G37=""),"Missing cost",IF(AND(O37="Y",I37=""),"No sell rate",""))))</f>
        <v/>
      </c>
    </row>
    <row r="38" spans="1:17" x14ac:dyDescent="0.25">
      <c r="A38" s="7"/>
      <c r="B38" s="7"/>
      <c r="C38" s="7"/>
      <c r="D38" s="7"/>
      <c r="E38" s="7"/>
      <c r="F38" s="16"/>
      <c r="G38" s="17"/>
      <c r="H38" s="18" t="str">
        <f>IF(OR(D38="",G38=""),"",ROUND(D38*G38,2))</f>
        <v/>
      </c>
      <c r="I38" s="17"/>
      <c r="J38" s="18" t="str">
        <f>IF(OR(D38="",I38=""),"",ROUND(D38*I38,2))</f>
        <v/>
      </c>
      <c r="K38" s="18" t="str">
        <f>IF(OR(H38="",AND(NOT(OR(E38="",E38=$B$8)),F38="")),"",ROUND(H38*IF(OR(E38="",E38=$B$8),1,F38),2))</f>
        <v/>
      </c>
      <c r="L38" s="18" t="str">
        <f>IF(OR(J38="",AND(NOT(OR(E38="",E38=$B$8)),F38="")),"",ROUND(J38*IF(OR(E38="",E38=$B$8),1,F38),2))</f>
        <v/>
      </c>
      <c r="M38" s="18" t="str">
        <f>IF(B38="","",N(L38)-N(K38))</f>
        <v/>
      </c>
      <c r="N38" s="19" t="str">
        <f>IF(N(L38)&gt;0,M38/L38,"")</f>
        <v/>
      </c>
      <c r="O38" s="7" t="s">
        <v>74</v>
      </c>
      <c r="P38" s="7" t="s">
        <v>75</v>
      </c>
      <c r="Q38" s="20" t="str">
        <f>IF(B38="","",IF(AND(NOT(OR(E38="",E38=$B$8)),F38=""),"FX rate needed",IF(AND(N(I38)&gt;0,G38=""),"Missing cost",IF(AND(O38="Y",I38=""),"No sell rate",""))))</f>
        <v/>
      </c>
    </row>
    <row r="39" spans="1:17" x14ac:dyDescent="0.25">
      <c r="A39" s="7"/>
      <c r="B39" s="7"/>
      <c r="C39" s="7"/>
      <c r="D39" s="7"/>
      <c r="E39" s="7"/>
      <c r="F39" s="16"/>
      <c r="G39" s="17"/>
      <c r="H39" s="18" t="str">
        <f>IF(OR(D39="",G39=""),"",ROUND(D39*G39,2))</f>
        <v/>
      </c>
      <c r="I39" s="17"/>
      <c r="J39" s="18" t="str">
        <f>IF(OR(D39="",I39=""),"",ROUND(D39*I39,2))</f>
        <v/>
      </c>
      <c r="K39" s="18" t="str">
        <f>IF(OR(H39="",AND(NOT(OR(E39="",E39=$B$8)),F39="")),"",ROUND(H39*IF(OR(E39="",E39=$B$8),1,F39),2))</f>
        <v/>
      </c>
      <c r="L39" s="18" t="str">
        <f>IF(OR(J39="",AND(NOT(OR(E39="",E39=$B$8)),F39="")),"",ROUND(J39*IF(OR(E39="",E39=$B$8),1,F39),2))</f>
        <v/>
      </c>
      <c r="M39" s="18" t="str">
        <f>IF(B39="","",N(L39)-N(K39))</f>
        <v/>
      </c>
      <c r="N39" s="19" t="str">
        <f>IF(N(L39)&gt;0,M39/L39,"")</f>
        <v/>
      </c>
      <c r="O39" s="7" t="s">
        <v>74</v>
      </c>
      <c r="P39" s="7" t="s">
        <v>75</v>
      </c>
      <c r="Q39" s="20" t="str">
        <f>IF(B39="","",IF(AND(NOT(OR(E39="",E39=$B$8)),F39=""),"FX rate needed",IF(AND(N(I39)&gt;0,G39=""),"Missing cost",IF(AND(O39="Y",I39=""),"No sell rate",""))))</f>
        <v/>
      </c>
    </row>
    <row r="40" spans="1:17" x14ac:dyDescent="0.25">
      <c r="A40" s="7"/>
      <c r="B40" s="7"/>
      <c r="C40" s="7"/>
      <c r="D40" s="7"/>
      <c r="E40" s="7"/>
      <c r="F40" s="16"/>
      <c r="G40" s="17"/>
      <c r="H40" s="18" t="str">
        <f>IF(OR(D40="",G40=""),"",ROUND(D40*G40,2))</f>
        <v/>
      </c>
      <c r="I40" s="17"/>
      <c r="J40" s="18" t="str">
        <f>IF(OR(D40="",I40=""),"",ROUND(D40*I40,2))</f>
        <v/>
      </c>
      <c r="K40" s="18" t="str">
        <f>IF(OR(H40="",AND(NOT(OR(E40="",E40=$B$8)),F40="")),"",ROUND(H40*IF(OR(E40="",E40=$B$8),1,F40),2))</f>
        <v/>
      </c>
      <c r="L40" s="18" t="str">
        <f>IF(OR(J40="",AND(NOT(OR(E40="",E40=$B$8)),F40="")),"",ROUND(J40*IF(OR(E40="",E40=$B$8),1,F40),2))</f>
        <v/>
      </c>
      <c r="M40" s="18" t="str">
        <f>IF(B40="","",N(L40)-N(K40))</f>
        <v/>
      </c>
      <c r="N40" s="19" t="str">
        <f>IF(N(L40)&gt;0,M40/L40,"")</f>
        <v/>
      </c>
      <c r="O40" s="7" t="s">
        <v>74</v>
      </c>
      <c r="P40" s="7" t="s">
        <v>75</v>
      </c>
      <c r="Q40" s="20" t="str">
        <f>IF(B40="","",IF(AND(NOT(OR(E40="",E40=$B$8)),F40=""),"FX rate needed",IF(AND(N(I40)&gt;0,G40=""),"Missing cost",IF(AND(O40="Y",I40=""),"No sell rate",""))))</f>
        <v/>
      </c>
    </row>
    <row r="41" spans="1:17" x14ac:dyDescent="0.25">
      <c r="A41" s="7"/>
      <c r="B41" s="7"/>
      <c r="C41" s="7"/>
      <c r="D41" s="7"/>
      <c r="E41" s="7"/>
      <c r="F41" s="16"/>
      <c r="G41" s="17"/>
      <c r="H41" s="18" t="str">
        <f>IF(OR(D41="",G41=""),"",ROUND(D41*G41,2))</f>
        <v/>
      </c>
      <c r="I41" s="17"/>
      <c r="J41" s="18" t="str">
        <f>IF(OR(D41="",I41=""),"",ROUND(D41*I41,2))</f>
        <v/>
      </c>
      <c r="K41" s="18" t="str">
        <f>IF(OR(H41="",AND(NOT(OR(E41="",E41=$B$8)),F41="")),"",ROUND(H41*IF(OR(E41="",E41=$B$8),1,F41),2))</f>
        <v/>
      </c>
      <c r="L41" s="18" t="str">
        <f>IF(OR(J41="",AND(NOT(OR(E41="",E41=$B$8)),F41="")),"",ROUND(J41*IF(OR(E41="",E41=$B$8),1,F41),2))</f>
        <v/>
      </c>
      <c r="M41" s="18" t="str">
        <f>IF(B41="","",N(L41)-N(K41))</f>
        <v/>
      </c>
      <c r="N41" s="19" t="str">
        <f>IF(N(L41)&gt;0,M41/L41,"")</f>
        <v/>
      </c>
      <c r="O41" s="7" t="s">
        <v>74</v>
      </c>
      <c r="P41" s="7" t="s">
        <v>75</v>
      </c>
      <c r="Q41" s="20" t="str">
        <f>IF(B41="","",IF(AND(NOT(OR(E41="",E41=$B$8)),F41=""),"FX rate needed",IF(AND(N(I41)&gt;0,G41=""),"Missing cost",IF(AND(O41="Y",I41=""),"No sell rate",""))))</f>
        <v/>
      </c>
    </row>
    <row r="42" spans="1:17" x14ac:dyDescent="0.25">
      <c r="A42" s="7"/>
      <c r="B42" s="7"/>
      <c r="C42" s="7"/>
      <c r="D42" s="7"/>
      <c r="E42" s="7"/>
      <c r="F42" s="16"/>
      <c r="G42" s="17"/>
      <c r="H42" s="18" t="str">
        <f>IF(OR(D42="",G42=""),"",ROUND(D42*G42,2))</f>
        <v/>
      </c>
      <c r="I42" s="17"/>
      <c r="J42" s="18" t="str">
        <f>IF(OR(D42="",I42=""),"",ROUND(D42*I42,2))</f>
        <v/>
      </c>
      <c r="K42" s="18" t="str">
        <f>IF(OR(H42="",AND(NOT(OR(E42="",E42=$B$8)),F42="")),"",ROUND(H42*IF(OR(E42="",E42=$B$8),1,F42),2))</f>
        <v/>
      </c>
      <c r="L42" s="18" t="str">
        <f>IF(OR(J42="",AND(NOT(OR(E42="",E42=$B$8)),F42="")),"",ROUND(J42*IF(OR(E42="",E42=$B$8),1,F42),2))</f>
        <v/>
      </c>
      <c r="M42" s="18" t="str">
        <f>IF(B42="","",N(L42)-N(K42))</f>
        <v/>
      </c>
      <c r="N42" s="19" t="str">
        <f>IF(N(L42)&gt;0,M42/L42,"")</f>
        <v/>
      </c>
      <c r="O42" s="7" t="s">
        <v>74</v>
      </c>
      <c r="P42" s="7" t="s">
        <v>75</v>
      </c>
      <c r="Q42" s="20" t="str">
        <f>IF(B42="","",IF(AND(NOT(OR(E42="",E42=$B$8)),F42=""),"FX rate needed",IF(AND(N(I42)&gt;0,G42=""),"Missing cost",IF(AND(O42="Y",I42=""),"No sell rate",""))))</f>
        <v/>
      </c>
    </row>
    <row r="43" spans="1:17" x14ac:dyDescent="0.25">
      <c r="A43" s="7"/>
      <c r="B43" s="7"/>
      <c r="C43" s="7"/>
      <c r="D43" s="7"/>
      <c r="E43" s="7"/>
      <c r="F43" s="16"/>
      <c r="G43" s="17"/>
      <c r="H43" s="18" t="str">
        <f>IF(OR(D43="",G43=""),"",ROUND(D43*G43,2))</f>
        <v/>
      </c>
      <c r="I43" s="17"/>
      <c r="J43" s="18" t="str">
        <f>IF(OR(D43="",I43=""),"",ROUND(D43*I43,2))</f>
        <v/>
      </c>
      <c r="K43" s="18" t="str">
        <f>IF(OR(H43="",AND(NOT(OR(E43="",E43=$B$8)),F43="")),"",ROUND(H43*IF(OR(E43="",E43=$B$8),1,F43),2))</f>
        <v/>
      </c>
      <c r="L43" s="18" t="str">
        <f>IF(OR(J43="",AND(NOT(OR(E43="",E43=$B$8)),F43="")),"",ROUND(J43*IF(OR(E43="",E43=$B$8),1,F43),2))</f>
        <v/>
      </c>
      <c r="M43" s="18" t="str">
        <f>IF(B43="","",N(L43)-N(K43))</f>
        <v/>
      </c>
      <c r="N43" s="19" t="str">
        <f>IF(N(L43)&gt;0,M43/L43,"")</f>
        <v/>
      </c>
      <c r="O43" s="7" t="s">
        <v>74</v>
      </c>
      <c r="P43" s="7" t="s">
        <v>75</v>
      </c>
      <c r="Q43" s="20" t="str">
        <f>IF(B43="","",IF(AND(NOT(OR(E43="",E43=$B$8)),F43=""),"FX rate needed",IF(AND(N(I43)&gt;0,G43=""),"Missing cost",IF(AND(O43="Y",I43=""),"No sell rate",""))))</f>
        <v/>
      </c>
    </row>
    <row r="45" spans="1:14" s="21" customFormat="1" x14ac:dyDescent="0.25">
      <c r="A45" s="22" t="s">
        <v>86</v>
      </c>
      <c r="K45" s="23">
        <f>SUMIFS(K24:K43,P24:P43,"&lt;&gt;Y")</f>
        <v>0</v>
      </c>
      <c r="L45" s="23">
        <f>SUMIFS(L24:L43,P24:P43,"&lt;&gt;Y")</f>
        <v>0</v>
      </c>
      <c r="M45" s="23">
        <f>L45-K45</f>
        <v>0</v>
      </c>
      <c r="N45" s="24" t="str">
        <f>IF(L45&gt;0,M45/L45,"")</f>
        <v/>
      </c>
    </row>
    <row r="46" spans="1:13" s="21" customFormat="1" x14ac:dyDescent="0.25">
      <c r="A46" s="22" t="s">
        <v>87</v>
      </c>
      <c r="K46" s="23">
        <f>SUMIFS(K24:K43,P24:P43,"Y")</f>
        <v>0</v>
      </c>
      <c r="L46" s="23">
        <f>SUMIFS(L24:L43,P24:P43,"Y")</f>
        <v>0</v>
      </c>
      <c r="M46" s="23">
        <f>L46-K46</f>
        <v>0</v>
      </c>
    </row>
    <row r="47" spans="1:13" s="21" customFormat="1" x14ac:dyDescent="0.25">
      <c r="A47" s="22" t="s">
        <v>88</v>
      </c>
      <c r="K47" s="23"/>
      <c r="L47" s="23">
        <f>SUMIFS(L24:L43,O24:O43,"Y",P24:P43,"&lt;&gt;Y")</f>
        <v>0</v>
      </c>
      <c r="M47" s="23"/>
    </row>
    <row r="48" spans="1:2" x14ac:dyDescent="0.25">
      <c r="A48" t="s">
        <v>89</v>
      </c>
      <c r="B48" s="25" t="str">
        <f>IF(ROUND(L47-L45,2)&lt;&gt;0,"A hidden line has a sell value: it is in your margin but NOT in the customer's total.",IF(SUMPRODUCT(--(LEN(Q24:Q43)&gt;0))&gt;0,"Some lines need attention — see the Check column.",""))</f>
        <v/>
      </c>
    </row>
  </sheetData>
  <mergeCells count="2">
    <mergeCell ref="A1:Q1"/>
    <mergeCell ref="D10:Q11"/>
  </mergeCells>
  <dataValidations count="3">
    <dataValidation type="list" allowBlank="1" sqref="A24:A43">
      <formula1>"Origin,Freight,Destination,Other"</formula1>
    </dataValidation>
    <dataValidation type="list" allowBlank="1" sqref="B9">
      <formula1>"Air,Ocean,Road"</formula1>
    </dataValidation>
    <dataValidation type="list" allowBlank="1" sqref="O24:P43">
      <formula1>"Y,N"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06AC5"/>
    <pageSetUpPr fitToPage="1"/>
  </sheetPr>
  <dimension ref="A1:F55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6" customWidth="1"/>
    <col min="4" max="4" width="10" customWidth="1"/>
    <col min="5" max="5" width="12" customWidth="1"/>
    <col min="6" max="6" width="15" customWidth="1"/>
  </cols>
  <sheetData>
    <row r="1" spans="1:1" x14ac:dyDescent="0.25">
      <c r="A1" s="26" t="s">
        <v>90</v>
      </c>
    </row>
    <row r="2" spans="1:1" x14ac:dyDescent="0.25">
      <c r="A2" s="27" t="s">
        <v>91</v>
      </c>
    </row>
    <row r="3" spans="1:1" x14ac:dyDescent="0.25">
      <c r="A3" s="28" t="s">
        <v>92</v>
      </c>
    </row>
    <row r="5" spans="1:6" x14ac:dyDescent="0.25">
      <c r="A5" s="6" t="s">
        <v>24</v>
      </c>
      <c r="B5" s="29" t="str">
        <f>'Costing'!B3&amp;""</f>
        <v/>
      </c>
      <c r="C5" s="29"/>
      <c r="D5" s="29"/>
      <c r="E5" s="29"/>
      <c r="F5" s="29"/>
    </row>
    <row r="6" spans="1:6" x14ac:dyDescent="0.25">
      <c r="A6" s="6" t="s">
        <v>93</v>
      </c>
      <c r="B6" s="30" t="str">
        <f>IF('Costing'!B4="","",'Costing'!B4)</f>
        <v/>
      </c>
      <c r="C6" s="30"/>
      <c r="D6" s="30"/>
      <c r="E6" s="30"/>
      <c r="F6" s="30"/>
    </row>
    <row r="7" spans="1:6" x14ac:dyDescent="0.25">
      <c r="A7" s="6" t="s">
        <v>29</v>
      </c>
      <c r="B7" s="30" t="str">
        <f>IF('Costing'!B5="","",'Costing'!B5)</f>
        <v/>
      </c>
      <c r="C7" s="30"/>
      <c r="D7" s="30"/>
      <c r="E7" s="30"/>
      <c r="F7" s="30"/>
    </row>
    <row r="8" spans="1:6" x14ac:dyDescent="0.25">
      <c r="A8" s="6" t="s">
        <v>31</v>
      </c>
      <c r="B8" s="29" t="str">
        <f>'Costing'!B6&amp;""</f>
        <v/>
      </c>
      <c r="C8" s="29"/>
      <c r="D8" s="29"/>
      <c r="E8" s="29"/>
      <c r="F8" s="29"/>
    </row>
    <row r="9" spans="1:6" x14ac:dyDescent="0.25">
      <c r="A9" s="6" t="s">
        <v>94</v>
      </c>
      <c r="B9" s="29" t="str">
        <f>'Costing'!B7&amp;""</f>
        <v/>
      </c>
      <c r="C9" s="29"/>
      <c r="D9" s="29"/>
      <c r="E9" s="29"/>
      <c r="F9" s="29"/>
    </row>
    <row r="10" spans="1:6" x14ac:dyDescent="0.25">
      <c r="A10" s="6" t="s">
        <v>95</v>
      </c>
      <c r="B10" s="29" t="str">
        <f>'Costing'!B8&amp;""</f>
        <v>USD</v>
      </c>
      <c r="C10" s="29"/>
      <c r="D10" s="29"/>
      <c r="E10" s="29"/>
      <c r="F10" s="29"/>
    </row>
    <row r="11" spans="1:6" x14ac:dyDescent="0.25">
      <c r="A11" s="6" t="s">
        <v>96</v>
      </c>
      <c r="B11" s="29" t="str">
        <f>TRIM('Costing'!B9&amp;" "&amp;'Costing'!B10)</f>
        <v/>
      </c>
      <c r="C11" s="29"/>
      <c r="D11" s="29"/>
      <c r="E11" s="29"/>
      <c r="F11" s="29"/>
    </row>
    <row r="12" spans="1:6" x14ac:dyDescent="0.25">
      <c r="A12" s="6" t="s">
        <v>97</v>
      </c>
      <c r="B12" s="29" t="str">
        <f>'Costing'!B11&amp;""</f>
        <v/>
      </c>
      <c r="C12" s="29"/>
      <c r="D12" s="29"/>
      <c r="E12" s="29"/>
      <c r="F12" s="29"/>
    </row>
    <row r="13" spans="1:6" x14ac:dyDescent="0.25">
      <c r="A13" s="6" t="s">
        <v>98</v>
      </c>
      <c r="B13" s="29" t="str">
        <f>'Costing'!B12&amp;""</f>
        <v/>
      </c>
      <c r="C13" s="29"/>
      <c r="D13" s="29"/>
      <c r="E13" s="29"/>
      <c r="F13" s="29"/>
    </row>
    <row r="14" spans="1:6" x14ac:dyDescent="0.25">
      <c r="A14" s="6" t="s">
        <v>99</v>
      </c>
      <c r="B14" s="29" t="str">
        <f>'Costing'!B13&amp;""</f>
        <v/>
      </c>
      <c r="C14" s="29"/>
      <c r="D14" s="29"/>
      <c r="E14" s="29"/>
      <c r="F14" s="29"/>
    </row>
    <row r="15" spans="1:6" x14ac:dyDescent="0.25">
      <c r="A15" s="6" t="s">
        <v>51</v>
      </c>
      <c r="B15" s="29" t="str">
        <f>'Costing'!B14&amp;""</f>
        <v/>
      </c>
      <c r="C15" s="29"/>
      <c r="D15" s="29"/>
      <c r="E15" s="29"/>
      <c r="F15" s="29"/>
    </row>
    <row r="16" spans="1:6" x14ac:dyDescent="0.25">
      <c r="A16" s="6" t="s">
        <v>28</v>
      </c>
      <c r="B16" s="29" t="str">
        <f>IF('Costing'!E4="","",'Costing'!E4)</f>
        <v/>
      </c>
      <c r="C16" s="29"/>
      <c r="D16" s="29"/>
      <c r="E16" s="29"/>
      <c r="F16" s="29"/>
    </row>
    <row r="17" spans="1:6" x14ac:dyDescent="0.25">
      <c r="A17" s="6" t="s">
        <v>30</v>
      </c>
      <c r="B17" s="31" t="str">
        <f>IF('Costing'!E5="","",'Costing'!E5)</f>
        <v/>
      </c>
      <c r="C17" s="31"/>
      <c r="D17" s="31"/>
      <c r="E17" s="31"/>
      <c r="F17" s="31"/>
    </row>
    <row r="18" spans="1:6" x14ac:dyDescent="0.25">
      <c r="A18" s="6" t="s">
        <v>33</v>
      </c>
      <c r="B18" s="32" t="str">
        <f>IF('Costing'!E6="","",'Costing'!E6)</f>
        <v/>
      </c>
      <c r="C18" s="32"/>
      <c r="D18" s="32"/>
      <c r="E18" s="32"/>
      <c r="F18" s="32"/>
    </row>
    <row r="21" spans="1:6" x14ac:dyDescent="0.25">
      <c r="A21" s="33" t="s">
        <v>54</v>
      </c>
      <c r="B21" s="33" t="s">
        <v>55</v>
      </c>
      <c r="C21" s="33" t="s">
        <v>56</v>
      </c>
      <c r="D21" s="33" t="s">
        <v>95</v>
      </c>
      <c r="E21" s="33" t="s">
        <v>100</v>
      </c>
      <c r="F21" s="33" t="s">
        <v>101</v>
      </c>
    </row>
    <row r="22" spans="1:6" x14ac:dyDescent="0.25">
      <c r="A22" s="34" t="str">
        <f>IF(AND('Costing'!B24&lt;&gt;"",'Costing'!O24="Y",'Costing'!I24&lt;&gt;""),'Costing'!B24&amp;IF('Costing'!P24="Y"," (optional)",""),"")</f>
        <v/>
      </c>
      <c r="B22" s="34" t="str">
        <f>IF(AND('Costing'!B24&lt;&gt;"",'Costing'!O24="Y",'Costing'!I24&lt;&gt;""),'Costing'!C24&amp;"","")</f>
        <v/>
      </c>
      <c r="C22" s="34" t="str">
        <f>IF(AND('Costing'!B24&lt;&gt;"",'Costing'!O24="Y",'Costing'!I24&lt;&gt;""),'Costing'!D24,"")</f>
        <v/>
      </c>
      <c r="D22" s="34" t="str">
        <f>IF(AND('Costing'!B24&lt;&gt;"",'Costing'!O24="Y",'Costing'!I24&lt;&gt;""),IF('Costing'!E24="",'Costing'!B8,'Costing'!E24)&amp;"","")</f>
        <v/>
      </c>
      <c r="E22" s="35" t="str">
        <f>IF(AND('Costing'!B24&lt;&gt;"",'Costing'!O24="Y",'Costing'!I24&lt;&gt;""),'Costing'!I24,"")</f>
        <v/>
      </c>
      <c r="F22" s="36" t="str">
        <f>IF(AND('Costing'!B24&lt;&gt;"",'Costing'!O24="Y",'Costing'!I24&lt;&gt;""),'Costing'!L24,"")</f>
        <v/>
      </c>
    </row>
    <row r="23" spans="1:6" x14ac:dyDescent="0.25">
      <c r="A23" s="34" t="str">
        <f>IF(AND('Costing'!B25&lt;&gt;"",'Costing'!O25="Y",'Costing'!I25&lt;&gt;""),'Costing'!B25&amp;IF('Costing'!P25="Y"," (optional)",""),"")</f>
        <v/>
      </c>
      <c r="B23" s="34" t="str">
        <f>IF(AND('Costing'!B25&lt;&gt;"",'Costing'!O25="Y",'Costing'!I25&lt;&gt;""),'Costing'!C25&amp;"","")</f>
        <v/>
      </c>
      <c r="C23" s="34" t="str">
        <f>IF(AND('Costing'!B25&lt;&gt;"",'Costing'!O25="Y",'Costing'!I25&lt;&gt;""),'Costing'!D25,"")</f>
        <v/>
      </c>
      <c r="D23" s="34" t="str">
        <f>IF(AND('Costing'!B25&lt;&gt;"",'Costing'!O25="Y",'Costing'!I25&lt;&gt;""),IF('Costing'!E25="",'Costing'!B8,'Costing'!E25)&amp;"","")</f>
        <v/>
      </c>
      <c r="E23" s="35" t="str">
        <f>IF(AND('Costing'!B25&lt;&gt;"",'Costing'!O25="Y",'Costing'!I25&lt;&gt;""),'Costing'!I25,"")</f>
        <v/>
      </c>
      <c r="F23" s="36" t="str">
        <f>IF(AND('Costing'!B25&lt;&gt;"",'Costing'!O25="Y",'Costing'!I25&lt;&gt;""),'Costing'!L25,"")</f>
        <v/>
      </c>
    </row>
    <row r="24" spans="1:6" x14ac:dyDescent="0.25">
      <c r="A24" s="34" t="str">
        <f>IF(AND('Costing'!B26&lt;&gt;"",'Costing'!O26="Y",'Costing'!I26&lt;&gt;""),'Costing'!B26&amp;IF('Costing'!P26="Y"," (optional)",""),"")</f>
        <v/>
      </c>
      <c r="B24" s="34" t="str">
        <f>IF(AND('Costing'!B26&lt;&gt;"",'Costing'!O26="Y",'Costing'!I26&lt;&gt;""),'Costing'!C26&amp;"","")</f>
        <v/>
      </c>
      <c r="C24" s="34" t="str">
        <f>IF(AND('Costing'!B26&lt;&gt;"",'Costing'!O26="Y",'Costing'!I26&lt;&gt;""),'Costing'!D26,"")</f>
        <v/>
      </c>
      <c r="D24" s="34" t="str">
        <f>IF(AND('Costing'!B26&lt;&gt;"",'Costing'!O26="Y",'Costing'!I26&lt;&gt;""),IF('Costing'!E26="",'Costing'!B8,'Costing'!E26)&amp;"","")</f>
        <v/>
      </c>
      <c r="E24" s="35" t="str">
        <f>IF(AND('Costing'!B26&lt;&gt;"",'Costing'!O26="Y",'Costing'!I26&lt;&gt;""),'Costing'!I26,"")</f>
        <v/>
      </c>
      <c r="F24" s="36" t="str">
        <f>IF(AND('Costing'!B26&lt;&gt;"",'Costing'!O26="Y",'Costing'!I26&lt;&gt;""),'Costing'!L26,"")</f>
        <v/>
      </c>
    </row>
    <row r="25" spans="1:6" x14ac:dyDescent="0.25">
      <c r="A25" s="34" t="str">
        <f>IF(AND('Costing'!B27&lt;&gt;"",'Costing'!O27="Y",'Costing'!I27&lt;&gt;""),'Costing'!B27&amp;IF('Costing'!P27="Y"," (optional)",""),"")</f>
        <v/>
      </c>
      <c r="B25" s="34" t="str">
        <f>IF(AND('Costing'!B27&lt;&gt;"",'Costing'!O27="Y",'Costing'!I27&lt;&gt;""),'Costing'!C27&amp;"","")</f>
        <v/>
      </c>
      <c r="C25" s="34" t="str">
        <f>IF(AND('Costing'!B27&lt;&gt;"",'Costing'!O27="Y",'Costing'!I27&lt;&gt;""),'Costing'!D27,"")</f>
        <v/>
      </c>
      <c r="D25" s="34" t="str">
        <f>IF(AND('Costing'!B27&lt;&gt;"",'Costing'!O27="Y",'Costing'!I27&lt;&gt;""),IF('Costing'!E27="",'Costing'!B8,'Costing'!E27)&amp;"","")</f>
        <v/>
      </c>
      <c r="E25" s="35" t="str">
        <f>IF(AND('Costing'!B27&lt;&gt;"",'Costing'!O27="Y",'Costing'!I27&lt;&gt;""),'Costing'!I27,"")</f>
        <v/>
      </c>
      <c r="F25" s="36" t="str">
        <f>IF(AND('Costing'!B27&lt;&gt;"",'Costing'!O27="Y",'Costing'!I27&lt;&gt;""),'Costing'!L27,"")</f>
        <v/>
      </c>
    </row>
    <row r="26" spans="1:6" x14ac:dyDescent="0.25">
      <c r="A26" s="34" t="str">
        <f>IF(AND('Costing'!B28&lt;&gt;"",'Costing'!O28="Y",'Costing'!I28&lt;&gt;""),'Costing'!B28&amp;IF('Costing'!P28="Y"," (optional)",""),"")</f>
        <v/>
      </c>
      <c r="B26" s="34" t="str">
        <f>IF(AND('Costing'!B28&lt;&gt;"",'Costing'!O28="Y",'Costing'!I28&lt;&gt;""),'Costing'!C28&amp;"","")</f>
        <v/>
      </c>
      <c r="C26" s="34" t="str">
        <f>IF(AND('Costing'!B28&lt;&gt;"",'Costing'!O28="Y",'Costing'!I28&lt;&gt;""),'Costing'!D28,"")</f>
        <v/>
      </c>
      <c r="D26" s="34" t="str">
        <f>IF(AND('Costing'!B28&lt;&gt;"",'Costing'!O28="Y",'Costing'!I28&lt;&gt;""),IF('Costing'!E28="",'Costing'!B8,'Costing'!E28)&amp;"","")</f>
        <v/>
      </c>
      <c r="E26" s="35" t="str">
        <f>IF(AND('Costing'!B28&lt;&gt;"",'Costing'!O28="Y",'Costing'!I28&lt;&gt;""),'Costing'!I28,"")</f>
        <v/>
      </c>
      <c r="F26" s="36" t="str">
        <f>IF(AND('Costing'!B28&lt;&gt;"",'Costing'!O28="Y",'Costing'!I28&lt;&gt;""),'Costing'!L28,"")</f>
        <v/>
      </c>
    </row>
    <row r="27" spans="1:6" x14ac:dyDescent="0.25">
      <c r="A27" s="34" t="str">
        <f>IF(AND('Costing'!B29&lt;&gt;"",'Costing'!O29="Y",'Costing'!I29&lt;&gt;""),'Costing'!B29&amp;IF('Costing'!P29="Y"," (optional)",""),"")</f>
        <v/>
      </c>
      <c r="B27" s="34" t="str">
        <f>IF(AND('Costing'!B29&lt;&gt;"",'Costing'!O29="Y",'Costing'!I29&lt;&gt;""),'Costing'!C29&amp;"","")</f>
        <v/>
      </c>
      <c r="C27" s="34" t="str">
        <f>IF(AND('Costing'!B29&lt;&gt;"",'Costing'!O29="Y",'Costing'!I29&lt;&gt;""),'Costing'!D29,"")</f>
        <v/>
      </c>
      <c r="D27" s="34" t="str">
        <f>IF(AND('Costing'!B29&lt;&gt;"",'Costing'!O29="Y",'Costing'!I29&lt;&gt;""),IF('Costing'!E29="",'Costing'!B8,'Costing'!E29)&amp;"","")</f>
        <v/>
      </c>
      <c r="E27" s="35" t="str">
        <f>IF(AND('Costing'!B29&lt;&gt;"",'Costing'!O29="Y",'Costing'!I29&lt;&gt;""),'Costing'!I29,"")</f>
        <v/>
      </c>
      <c r="F27" s="36" t="str">
        <f>IF(AND('Costing'!B29&lt;&gt;"",'Costing'!O29="Y",'Costing'!I29&lt;&gt;""),'Costing'!L29,"")</f>
        <v/>
      </c>
    </row>
    <row r="28" spans="1:6" x14ac:dyDescent="0.25">
      <c r="A28" s="34" t="str">
        <f>IF(AND('Costing'!B30&lt;&gt;"",'Costing'!O30="Y",'Costing'!I30&lt;&gt;""),'Costing'!B30&amp;IF('Costing'!P30="Y"," (optional)",""),"")</f>
        <v/>
      </c>
      <c r="B28" s="34" t="str">
        <f>IF(AND('Costing'!B30&lt;&gt;"",'Costing'!O30="Y",'Costing'!I30&lt;&gt;""),'Costing'!C30&amp;"","")</f>
        <v/>
      </c>
      <c r="C28" s="34" t="str">
        <f>IF(AND('Costing'!B30&lt;&gt;"",'Costing'!O30="Y",'Costing'!I30&lt;&gt;""),'Costing'!D30,"")</f>
        <v/>
      </c>
      <c r="D28" s="34" t="str">
        <f>IF(AND('Costing'!B30&lt;&gt;"",'Costing'!O30="Y",'Costing'!I30&lt;&gt;""),IF('Costing'!E30="",'Costing'!B8,'Costing'!E30)&amp;"","")</f>
        <v/>
      </c>
      <c r="E28" s="35" t="str">
        <f>IF(AND('Costing'!B30&lt;&gt;"",'Costing'!O30="Y",'Costing'!I30&lt;&gt;""),'Costing'!I30,"")</f>
        <v/>
      </c>
      <c r="F28" s="36" t="str">
        <f>IF(AND('Costing'!B30&lt;&gt;"",'Costing'!O30="Y",'Costing'!I30&lt;&gt;""),'Costing'!L30,"")</f>
        <v/>
      </c>
    </row>
    <row r="29" spans="1:6" x14ac:dyDescent="0.25">
      <c r="A29" s="34" t="str">
        <f>IF(AND('Costing'!B31&lt;&gt;"",'Costing'!O31="Y",'Costing'!I31&lt;&gt;""),'Costing'!B31&amp;IF('Costing'!P31="Y"," (optional)",""),"")</f>
        <v/>
      </c>
      <c r="B29" s="34" t="str">
        <f>IF(AND('Costing'!B31&lt;&gt;"",'Costing'!O31="Y",'Costing'!I31&lt;&gt;""),'Costing'!C31&amp;"","")</f>
        <v/>
      </c>
      <c r="C29" s="34" t="str">
        <f>IF(AND('Costing'!B31&lt;&gt;"",'Costing'!O31="Y",'Costing'!I31&lt;&gt;""),'Costing'!D31,"")</f>
        <v/>
      </c>
      <c r="D29" s="34" t="str">
        <f>IF(AND('Costing'!B31&lt;&gt;"",'Costing'!O31="Y",'Costing'!I31&lt;&gt;""),IF('Costing'!E31="",'Costing'!B8,'Costing'!E31)&amp;"","")</f>
        <v/>
      </c>
      <c r="E29" s="35" t="str">
        <f>IF(AND('Costing'!B31&lt;&gt;"",'Costing'!O31="Y",'Costing'!I31&lt;&gt;""),'Costing'!I31,"")</f>
        <v/>
      </c>
      <c r="F29" s="36" t="str">
        <f>IF(AND('Costing'!B31&lt;&gt;"",'Costing'!O31="Y",'Costing'!I31&lt;&gt;""),'Costing'!L31,"")</f>
        <v/>
      </c>
    </row>
    <row r="30" spans="1:6" x14ac:dyDescent="0.25">
      <c r="A30" s="34" t="str">
        <f>IF(AND('Costing'!B32&lt;&gt;"",'Costing'!O32="Y",'Costing'!I32&lt;&gt;""),'Costing'!B32&amp;IF('Costing'!P32="Y"," (optional)",""),"")</f>
        <v/>
      </c>
      <c r="B30" s="34" t="str">
        <f>IF(AND('Costing'!B32&lt;&gt;"",'Costing'!O32="Y",'Costing'!I32&lt;&gt;""),'Costing'!C32&amp;"","")</f>
        <v/>
      </c>
      <c r="C30" s="34" t="str">
        <f>IF(AND('Costing'!B32&lt;&gt;"",'Costing'!O32="Y",'Costing'!I32&lt;&gt;""),'Costing'!D32,"")</f>
        <v/>
      </c>
      <c r="D30" s="34" t="str">
        <f>IF(AND('Costing'!B32&lt;&gt;"",'Costing'!O32="Y",'Costing'!I32&lt;&gt;""),IF('Costing'!E32="",'Costing'!B8,'Costing'!E32)&amp;"","")</f>
        <v/>
      </c>
      <c r="E30" s="35" t="str">
        <f>IF(AND('Costing'!B32&lt;&gt;"",'Costing'!O32="Y",'Costing'!I32&lt;&gt;""),'Costing'!I32,"")</f>
        <v/>
      </c>
      <c r="F30" s="36" t="str">
        <f>IF(AND('Costing'!B32&lt;&gt;"",'Costing'!O32="Y",'Costing'!I32&lt;&gt;""),'Costing'!L32,"")</f>
        <v/>
      </c>
    </row>
    <row r="31" spans="1:6" x14ac:dyDescent="0.25">
      <c r="A31" s="34" t="str">
        <f>IF(AND('Costing'!B33&lt;&gt;"",'Costing'!O33="Y",'Costing'!I33&lt;&gt;""),'Costing'!B33&amp;IF('Costing'!P33="Y"," (optional)",""),"")</f>
        <v/>
      </c>
      <c r="B31" s="34" t="str">
        <f>IF(AND('Costing'!B33&lt;&gt;"",'Costing'!O33="Y",'Costing'!I33&lt;&gt;""),'Costing'!C33&amp;"","")</f>
        <v/>
      </c>
      <c r="C31" s="34" t="str">
        <f>IF(AND('Costing'!B33&lt;&gt;"",'Costing'!O33="Y",'Costing'!I33&lt;&gt;""),'Costing'!D33,"")</f>
        <v/>
      </c>
      <c r="D31" s="34" t="str">
        <f>IF(AND('Costing'!B33&lt;&gt;"",'Costing'!O33="Y",'Costing'!I33&lt;&gt;""),IF('Costing'!E33="",'Costing'!B8,'Costing'!E33)&amp;"","")</f>
        <v/>
      </c>
      <c r="E31" s="35" t="str">
        <f>IF(AND('Costing'!B33&lt;&gt;"",'Costing'!O33="Y",'Costing'!I33&lt;&gt;""),'Costing'!I33,"")</f>
        <v/>
      </c>
      <c r="F31" s="36" t="str">
        <f>IF(AND('Costing'!B33&lt;&gt;"",'Costing'!O33="Y",'Costing'!I33&lt;&gt;""),'Costing'!L33,"")</f>
        <v/>
      </c>
    </row>
    <row r="32" spans="1:6" x14ac:dyDescent="0.25">
      <c r="A32" s="34" t="str">
        <f>IF(AND('Costing'!B34&lt;&gt;"",'Costing'!O34="Y",'Costing'!I34&lt;&gt;""),'Costing'!B34&amp;IF('Costing'!P34="Y"," (optional)",""),"")</f>
        <v/>
      </c>
      <c r="B32" s="34" t="str">
        <f>IF(AND('Costing'!B34&lt;&gt;"",'Costing'!O34="Y",'Costing'!I34&lt;&gt;""),'Costing'!C34&amp;"","")</f>
        <v/>
      </c>
      <c r="C32" s="34" t="str">
        <f>IF(AND('Costing'!B34&lt;&gt;"",'Costing'!O34="Y",'Costing'!I34&lt;&gt;""),'Costing'!D34,"")</f>
        <v/>
      </c>
      <c r="D32" s="34" t="str">
        <f>IF(AND('Costing'!B34&lt;&gt;"",'Costing'!O34="Y",'Costing'!I34&lt;&gt;""),IF('Costing'!E34="",'Costing'!B8,'Costing'!E34)&amp;"","")</f>
        <v/>
      </c>
      <c r="E32" s="35" t="str">
        <f>IF(AND('Costing'!B34&lt;&gt;"",'Costing'!O34="Y",'Costing'!I34&lt;&gt;""),'Costing'!I34,"")</f>
        <v/>
      </c>
      <c r="F32" s="36" t="str">
        <f>IF(AND('Costing'!B34&lt;&gt;"",'Costing'!O34="Y",'Costing'!I34&lt;&gt;""),'Costing'!L34,"")</f>
        <v/>
      </c>
    </row>
    <row r="33" spans="1:6" x14ac:dyDescent="0.25">
      <c r="A33" s="34" t="str">
        <f>IF(AND('Costing'!B35&lt;&gt;"",'Costing'!O35="Y",'Costing'!I35&lt;&gt;""),'Costing'!B35&amp;IF('Costing'!P35="Y"," (optional)",""),"")</f>
        <v/>
      </c>
      <c r="B33" s="34" t="str">
        <f>IF(AND('Costing'!B35&lt;&gt;"",'Costing'!O35="Y",'Costing'!I35&lt;&gt;""),'Costing'!C35&amp;"","")</f>
        <v/>
      </c>
      <c r="C33" s="34" t="str">
        <f>IF(AND('Costing'!B35&lt;&gt;"",'Costing'!O35="Y",'Costing'!I35&lt;&gt;""),'Costing'!D35,"")</f>
        <v/>
      </c>
      <c r="D33" s="34" t="str">
        <f>IF(AND('Costing'!B35&lt;&gt;"",'Costing'!O35="Y",'Costing'!I35&lt;&gt;""),IF('Costing'!E35="",'Costing'!B8,'Costing'!E35)&amp;"","")</f>
        <v/>
      </c>
      <c r="E33" s="35" t="str">
        <f>IF(AND('Costing'!B35&lt;&gt;"",'Costing'!O35="Y",'Costing'!I35&lt;&gt;""),'Costing'!I35,"")</f>
        <v/>
      </c>
      <c r="F33" s="36" t="str">
        <f>IF(AND('Costing'!B35&lt;&gt;"",'Costing'!O35="Y",'Costing'!I35&lt;&gt;""),'Costing'!L35,"")</f>
        <v/>
      </c>
    </row>
    <row r="34" spans="1:6" x14ac:dyDescent="0.25">
      <c r="A34" s="34" t="str">
        <f>IF(AND('Costing'!B36&lt;&gt;"",'Costing'!O36="Y",'Costing'!I36&lt;&gt;""),'Costing'!B36&amp;IF('Costing'!P36="Y"," (optional)",""),"")</f>
        <v/>
      </c>
      <c r="B34" s="34" t="str">
        <f>IF(AND('Costing'!B36&lt;&gt;"",'Costing'!O36="Y",'Costing'!I36&lt;&gt;""),'Costing'!C36&amp;"","")</f>
        <v/>
      </c>
      <c r="C34" s="34" t="str">
        <f>IF(AND('Costing'!B36&lt;&gt;"",'Costing'!O36="Y",'Costing'!I36&lt;&gt;""),'Costing'!D36,"")</f>
        <v/>
      </c>
      <c r="D34" s="34" t="str">
        <f>IF(AND('Costing'!B36&lt;&gt;"",'Costing'!O36="Y",'Costing'!I36&lt;&gt;""),IF('Costing'!E36="",'Costing'!B8,'Costing'!E36)&amp;"","")</f>
        <v/>
      </c>
      <c r="E34" s="35" t="str">
        <f>IF(AND('Costing'!B36&lt;&gt;"",'Costing'!O36="Y",'Costing'!I36&lt;&gt;""),'Costing'!I36,"")</f>
        <v/>
      </c>
      <c r="F34" s="36" t="str">
        <f>IF(AND('Costing'!B36&lt;&gt;"",'Costing'!O36="Y",'Costing'!I36&lt;&gt;""),'Costing'!L36,"")</f>
        <v/>
      </c>
    </row>
    <row r="35" spans="1:6" x14ac:dyDescent="0.25">
      <c r="A35" s="34" t="str">
        <f>IF(AND('Costing'!B37&lt;&gt;"",'Costing'!O37="Y",'Costing'!I37&lt;&gt;""),'Costing'!B37&amp;IF('Costing'!P37="Y"," (optional)",""),"")</f>
        <v/>
      </c>
      <c r="B35" s="34" t="str">
        <f>IF(AND('Costing'!B37&lt;&gt;"",'Costing'!O37="Y",'Costing'!I37&lt;&gt;""),'Costing'!C37&amp;"","")</f>
        <v/>
      </c>
      <c r="C35" s="34" t="str">
        <f>IF(AND('Costing'!B37&lt;&gt;"",'Costing'!O37="Y",'Costing'!I37&lt;&gt;""),'Costing'!D37,"")</f>
        <v/>
      </c>
      <c r="D35" s="34" t="str">
        <f>IF(AND('Costing'!B37&lt;&gt;"",'Costing'!O37="Y",'Costing'!I37&lt;&gt;""),IF('Costing'!E37="",'Costing'!B8,'Costing'!E37)&amp;"","")</f>
        <v/>
      </c>
      <c r="E35" s="35" t="str">
        <f>IF(AND('Costing'!B37&lt;&gt;"",'Costing'!O37="Y",'Costing'!I37&lt;&gt;""),'Costing'!I37,"")</f>
        <v/>
      </c>
      <c r="F35" s="36" t="str">
        <f>IF(AND('Costing'!B37&lt;&gt;"",'Costing'!O37="Y",'Costing'!I37&lt;&gt;""),'Costing'!L37,"")</f>
        <v/>
      </c>
    </row>
    <row r="36" spans="1:6" x14ac:dyDescent="0.25">
      <c r="A36" s="34" t="str">
        <f>IF(AND('Costing'!B38&lt;&gt;"",'Costing'!O38="Y",'Costing'!I38&lt;&gt;""),'Costing'!B38&amp;IF('Costing'!P38="Y"," (optional)",""),"")</f>
        <v/>
      </c>
      <c r="B36" s="34" t="str">
        <f>IF(AND('Costing'!B38&lt;&gt;"",'Costing'!O38="Y",'Costing'!I38&lt;&gt;""),'Costing'!C38&amp;"","")</f>
        <v/>
      </c>
      <c r="C36" s="34" t="str">
        <f>IF(AND('Costing'!B38&lt;&gt;"",'Costing'!O38="Y",'Costing'!I38&lt;&gt;""),'Costing'!D38,"")</f>
        <v/>
      </c>
      <c r="D36" s="34" t="str">
        <f>IF(AND('Costing'!B38&lt;&gt;"",'Costing'!O38="Y",'Costing'!I38&lt;&gt;""),IF('Costing'!E38="",'Costing'!B8,'Costing'!E38)&amp;"","")</f>
        <v/>
      </c>
      <c r="E36" s="35" t="str">
        <f>IF(AND('Costing'!B38&lt;&gt;"",'Costing'!O38="Y",'Costing'!I38&lt;&gt;""),'Costing'!I38,"")</f>
        <v/>
      </c>
      <c r="F36" s="36" t="str">
        <f>IF(AND('Costing'!B38&lt;&gt;"",'Costing'!O38="Y",'Costing'!I38&lt;&gt;""),'Costing'!L38,"")</f>
        <v/>
      </c>
    </row>
    <row r="37" spans="1:6" x14ac:dyDescent="0.25">
      <c r="A37" s="34" t="str">
        <f>IF(AND('Costing'!B39&lt;&gt;"",'Costing'!O39="Y",'Costing'!I39&lt;&gt;""),'Costing'!B39&amp;IF('Costing'!P39="Y"," (optional)",""),"")</f>
        <v/>
      </c>
      <c r="B37" s="34" t="str">
        <f>IF(AND('Costing'!B39&lt;&gt;"",'Costing'!O39="Y",'Costing'!I39&lt;&gt;""),'Costing'!C39&amp;"","")</f>
        <v/>
      </c>
      <c r="C37" s="34" t="str">
        <f>IF(AND('Costing'!B39&lt;&gt;"",'Costing'!O39="Y",'Costing'!I39&lt;&gt;""),'Costing'!D39,"")</f>
        <v/>
      </c>
      <c r="D37" s="34" t="str">
        <f>IF(AND('Costing'!B39&lt;&gt;"",'Costing'!O39="Y",'Costing'!I39&lt;&gt;""),IF('Costing'!E39="",'Costing'!B8,'Costing'!E39)&amp;"","")</f>
        <v/>
      </c>
      <c r="E37" s="35" t="str">
        <f>IF(AND('Costing'!B39&lt;&gt;"",'Costing'!O39="Y",'Costing'!I39&lt;&gt;""),'Costing'!I39,"")</f>
        <v/>
      </c>
      <c r="F37" s="36" t="str">
        <f>IF(AND('Costing'!B39&lt;&gt;"",'Costing'!O39="Y",'Costing'!I39&lt;&gt;""),'Costing'!L39,"")</f>
        <v/>
      </c>
    </row>
    <row r="38" spans="1:6" x14ac:dyDescent="0.25">
      <c r="A38" s="34" t="str">
        <f>IF(AND('Costing'!B40&lt;&gt;"",'Costing'!O40="Y",'Costing'!I40&lt;&gt;""),'Costing'!B40&amp;IF('Costing'!P40="Y"," (optional)",""),"")</f>
        <v/>
      </c>
      <c r="B38" s="34" t="str">
        <f>IF(AND('Costing'!B40&lt;&gt;"",'Costing'!O40="Y",'Costing'!I40&lt;&gt;""),'Costing'!C40&amp;"","")</f>
        <v/>
      </c>
      <c r="C38" s="34" t="str">
        <f>IF(AND('Costing'!B40&lt;&gt;"",'Costing'!O40="Y",'Costing'!I40&lt;&gt;""),'Costing'!D40,"")</f>
        <v/>
      </c>
      <c r="D38" s="34" t="str">
        <f>IF(AND('Costing'!B40&lt;&gt;"",'Costing'!O40="Y",'Costing'!I40&lt;&gt;""),IF('Costing'!E40="",'Costing'!B8,'Costing'!E40)&amp;"","")</f>
        <v/>
      </c>
      <c r="E38" s="35" t="str">
        <f>IF(AND('Costing'!B40&lt;&gt;"",'Costing'!O40="Y",'Costing'!I40&lt;&gt;""),'Costing'!I40,"")</f>
        <v/>
      </c>
      <c r="F38" s="36" t="str">
        <f>IF(AND('Costing'!B40&lt;&gt;"",'Costing'!O40="Y",'Costing'!I40&lt;&gt;""),'Costing'!L40,"")</f>
        <v/>
      </c>
    </row>
    <row r="39" spans="1:6" x14ac:dyDescent="0.25">
      <c r="A39" s="34" t="str">
        <f>IF(AND('Costing'!B41&lt;&gt;"",'Costing'!O41="Y",'Costing'!I41&lt;&gt;""),'Costing'!B41&amp;IF('Costing'!P41="Y"," (optional)",""),"")</f>
        <v/>
      </c>
      <c r="B39" s="34" t="str">
        <f>IF(AND('Costing'!B41&lt;&gt;"",'Costing'!O41="Y",'Costing'!I41&lt;&gt;""),'Costing'!C41&amp;"","")</f>
        <v/>
      </c>
      <c r="C39" s="34" t="str">
        <f>IF(AND('Costing'!B41&lt;&gt;"",'Costing'!O41="Y",'Costing'!I41&lt;&gt;""),'Costing'!D41,"")</f>
        <v/>
      </c>
      <c r="D39" s="34" t="str">
        <f>IF(AND('Costing'!B41&lt;&gt;"",'Costing'!O41="Y",'Costing'!I41&lt;&gt;""),IF('Costing'!E41="",'Costing'!B8,'Costing'!E41)&amp;"","")</f>
        <v/>
      </c>
      <c r="E39" s="35" t="str">
        <f>IF(AND('Costing'!B41&lt;&gt;"",'Costing'!O41="Y",'Costing'!I41&lt;&gt;""),'Costing'!I41,"")</f>
        <v/>
      </c>
      <c r="F39" s="36" t="str">
        <f>IF(AND('Costing'!B41&lt;&gt;"",'Costing'!O41="Y",'Costing'!I41&lt;&gt;""),'Costing'!L41,"")</f>
        <v/>
      </c>
    </row>
    <row r="40" spans="1:6" x14ac:dyDescent="0.25">
      <c r="A40" s="34" t="str">
        <f>IF(AND('Costing'!B42&lt;&gt;"",'Costing'!O42="Y",'Costing'!I42&lt;&gt;""),'Costing'!B42&amp;IF('Costing'!P42="Y"," (optional)",""),"")</f>
        <v/>
      </c>
      <c r="B40" s="34" t="str">
        <f>IF(AND('Costing'!B42&lt;&gt;"",'Costing'!O42="Y",'Costing'!I42&lt;&gt;""),'Costing'!C42&amp;"","")</f>
        <v/>
      </c>
      <c r="C40" s="34" t="str">
        <f>IF(AND('Costing'!B42&lt;&gt;"",'Costing'!O42="Y",'Costing'!I42&lt;&gt;""),'Costing'!D42,"")</f>
        <v/>
      </c>
      <c r="D40" s="34" t="str">
        <f>IF(AND('Costing'!B42&lt;&gt;"",'Costing'!O42="Y",'Costing'!I42&lt;&gt;""),IF('Costing'!E42="",'Costing'!B8,'Costing'!E42)&amp;"","")</f>
        <v/>
      </c>
      <c r="E40" s="35" t="str">
        <f>IF(AND('Costing'!B42&lt;&gt;"",'Costing'!O42="Y",'Costing'!I42&lt;&gt;""),'Costing'!I42,"")</f>
        <v/>
      </c>
      <c r="F40" s="36" t="str">
        <f>IF(AND('Costing'!B42&lt;&gt;"",'Costing'!O42="Y",'Costing'!I42&lt;&gt;""),'Costing'!L42,"")</f>
        <v/>
      </c>
    </row>
    <row r="41" spans="1:6" x14ac:dyDescent="0.25">
      <c r="A41" s="34" t="str">
        <f>IF(AND('Costing'!B43&lt;&gt;"",'Costing'!O43="Y",'Costing'!I43&lt;&gt;""),'Costing'!B43&amp;IF('Costing'!P43="Y"," (optional)",""),"")</f>
        <v/>
      </c>
      <c r="B41" s="34" t="str">
        <f>IF(AND('Costing'!B43&lt;&gt;"",'Costing'!O43="Y",'Costing'!I43&lt;&gt;""),'Costing'!C43&amp;"","")</f>
        <v/>
      </c>
      <c r="C41" s="34" t="str">
        <f>IF(AND('Costing'!B43&lt;&gt;"",'Costing'!O43="Y",'Costing'!I43&lt;&gt;""),'Costing'!D43,"")</f>
        <v/>
      </c>
      <c r="D41" s="34" t="str">
        <f>IF(AND('Costing'!B43&lt;&gt;"",'Costing'!O43="Y",'Costing'!I43&lt;&gt;""),IF('Costing'!E43="",'Costing'!B8,'Costing'!E43)&amp;"","")</f>
        <v/>
      </c>
      <c r="E41" s="35" t="str">
        <f>IF(AND('Costing'!B43&lt;&gt;"",'Costing'!O43="Y",'Costing'!I43&lt;&gt;""),'Costing'!I43,"")</f>
        <v/>
      </c>
      <c r="F41" s="36" t="str">
        <f>IF(AND('Costing'!B43&lt;&gt;"",'Costing'!O43="Y",'Costing'!I43&lt;&gt;""),'Costing'!L43,"")</f>
        <v/>
      </c>
    </row>
    <row r="43" spans="5:6" x14ac:dyDescent="0.25">
      <c r="E43" s="37" t="str">
        <f>"Total ("&amp;'Costing'!B8&amp;")"</f>
        <v>Total (USD)</v>
      </c>
      <c r="F43" s="38">
        <f>SUMIFS('Costing'!L24:L43,'Costing'!O24:O43,"Y",'Costing'!P24:P43,"&lt;&gt;Y")</f>
        <v>0</v>
      </c>
    </row>
    <row r="44" spans="5:6" x14ac:dyDescent="0.25">
      <c r="E44" s="39" t="s">
        <v>102</v>
      </c>
      <c r="F44" s="40">
        <f>SUMIFS('Costing'!L24:L43,'Costing'!O24:O43,"Y",'Costing'!P24:P43,"Y")</f>
        <v>0</v>
      </c>
    </row>
    <row r="46" spans="1:1" x14ac:dyDescent="0.25">
      <c r="A46" s="8" t="s">
        <v>103</v>
      </c>
    </row>
    <row r="47" spans="1:6" x14ac:dyDescent="0.25">
      <c r="A47" s="2" t="s">
        <v>110</v>
      </c>
      <c r="B47" s="2"/>
      <c r="C47" s="2"/>
      <c r="D47" s="2"/>
      <c r="E47" s="2"/>
      <c r="F47" s="2"/>
    </row>
    <row r="48" spans="1:6" x14ac:dyDescent="0.25">
      <c r="A48" s="2" t="s">
        <v>111</v>
      </c>
      <c r="B48" s="2"/>
      <c r="C48" s="2"/>
      <c r="D48" s="2"/>
      <c r="E48" s="2"/>
      <c r="F48" s="2"/>
    </row>
    <row r="49" spans="1:6" x14ac:dyDescent="0.25">
      <c r="A49" s="2" t="s">
        <v>108</v>
      </c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 t="s">
        <v>109</v>
      </c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</sheetData>
  <mergeCells count="23"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Example costing</vt:lpstr>
      <vt:lpstr>Example quotation</vt:lpstr>
      <vt:lpstr>Costing</vt:lpstr>
      <vt:lpstr>Quotation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Tranvoro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